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M:\SNRMO\OBJECTIVE\NRMWA\2025-26 Feral Cat Management program\1. Planning\"/>
    </mc:Choice>
  </mc:AlternateContent>
  <xr:revisionPtr revIDLastSave="0" documentId="13_ncr:1_{7CF537D5-E413-4D08-9996-773607DF7C42}" xr6:coauthVersionLast="47" xr6:coauthVersionMax="47" xr10:uidLastSave="{00000000-0000-0000-0000-000000000000}"/>
  <bookViews>
    <workbookView xWindow="28680" yWindow="-75" windowWidth="29040" windowHeight="15840" xr2:uid="{00000000-000D-0000-FFFF-FFFF00000000}"/>
  </bookViews>
  <sheets>
    <sheet name="Instructions" sheetId="23" r:id="rId1"/>
    <sheet name="2025" sheetId="30" r:id="rId2"/>
    <sheet name="2026" sheetId="15" r:id="rId3"/>
    <sheet name="2027" sheetId="27" r:id="rId4"/>
    <sheet name="2028" sheetId="28" r:id="rId5"/>
    <sheet name="TOTALS" sheetId="10" r:id="rId6"/>
    <sheet name="Worked Example" sheetId="26" r:id="rId7"/>
    <sheet name="Volunteering WA" sheetId="2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4" i="26" l="1"/>
  <c r="J6" i="26"/>
  <c r="J7" i="26"/>
  <c r="J8" i="26"/>
  <c r="K73" i="26"/>
  <c r="E14" i="26"/>
  <c r="E12" i="26"/>
  <c r="B5" i="10"/>
  <c r="A5" i="10"/>
  <c r="A6" i="10"/>
  <c r="J52" i="30"/>
  <c r="I52" i="30"/>
  <c r="K51" i="30"/>
  <c r="G50" i="30"/>
  <c r="G49" i="30"/>
  <c r="G48" i="30"/>
  <c r="G47" i="30"/>
  <c r="G46" i="30"/>
  <c r="K45" i="30"/>
  <c r="G44" i="30"/>
  <c r="G43" i="30"/>
  <c r="G42" i="30"/>
  <c r="G41" i="30"/>
  <c r="G40" i="30"/>
  <c r="K39" i="30"/>
  <c r="G38" i="30"/>
  <c r="G37" i="30"/>
  <c r="G36" i="30"/>
  <c r="G35" i="30"/>
  <c r="G34" i="30"/>
  <c r="K33" i="30"/>
  <c r="G32" i="30"/>
  <c r="G31" i="30"/>
  <c r="G30" i="30"/>
  <c r="G29" i="30"/>
  <c r="G28" i="30"/>
  <c r="K27" i="30"/>
  <c r="G26" i="30"/>
  <c r="G25" i="30"/>
  <c r="G24" i="30"/>
  <c r="G23" i="30"/>
  <c r="G22" i="30"/>
  <c r="K21" i="30"/>
  <c r="G20" i="30"/>
  <c r="G19" i="30"/>
  <c r="G18" i="30"/>
  <c r="G17" i="30"/>
  <c r="G16" i="30"/>
  <c r="K15" i="30"/>
  <c r="G14" i="30"/>
  <c r="G13" i="30"/>
  <c r="G12" i="30"/>
  <c r="G11" i="30"/>
  <c r="G10" i="30"/>
  <c r="K9" i="30"/>
  <c r="G8" i="30"/>
  <c r="G7" i="30"/>
  <c r="G6" i="30"/>
  <c r="G5" i="30"/>
  <c r="G4" i="30"/>
  <c r="E62" i="26"/>
  <c r="E49" i="26"/>
  <c r="F30" i="26"/>
  <c r="E26" i="26"/>
  <c r="G26" i="26"/>
  <c r="I26" i="26" s="1"/>
  <c r="C12" i="29"/>
  <c r="E65" i="26"/>
  <c r="J28" i="26"/>
  <c r="G50" i="26"/>
  <c r="I50" i="26" s="1"/>
  <c r="G49" i="26"/>
  <c r="I49" i="26" s="1"/>
  <c r="G53" i="28"/>
  <c r="G53" i="27"/>
  <c r="K51" i="28"/>
  <c r="K45" i="28"/>
  <c r="K39" i="28"/>
  <c r="K33" i="28"/>
  <c r="K27" i="28"/>
  <c r="K21" i="28"/>
  <c r="K15" i="28"/>
  <c r="K9" i="28"/>
  <c r="K51" i="27"/>
  <c r="K45" i="27"/>
  <c r="K39" i="27"/>
  <c r="K33" i="27"/>
  <c r="K27" i="27"/>
  <c r="K21" i="27"/>
  <c r="K15" i="27"/>
  <c r="K9" i="27"/>
  <c r="F15" i="26"/>
  <c r="G15" i="26" s="1"/>
  <c r="I15" i="26" s="1"/>
  <c r="G13" i="26"/>
  <c r="G56" i="26"/>
  <c r="I56" i="26" s="1"/>
  <c r="G53" i="26"/>
  <c r="I53" i="26" s="1"/>
  <c r="E23" i="26"/>
  <c r="G23" i="26" s="1"/>
  <c r="J23" i="26" s="1"/>
  <c r="F28" i="26"/>
  <c r="G28" i="26" s="1"/>
  <c r="F35" i="26"/>
  <c r="G35" i="26" s="1"/>
  <c r="I35" i="26" s="1"/>
  <c r="F34" i="26"/>
  <c r="G34" i="26" s="1"/>
  <c r="I34" i="26" s="1"/>
  <c r="G7" i="26"/>
  <c r="G8" i="26"/>
  <c r="G45" i="26"/>
  <c r="I45" i="26" s="1"/>
  <c r="A8" i="10"/>
  <c r="A7" i="10"/>
  <c r="C7" i="10"/>
  <c r="J52" i="28"/>
  <c r="B8" i="10" s="1"/>
  <c r="I52" i="28"/>
  <c r="C8" i="10" s="1"/>
  <c r="G50" i="28"/>
  <c r="G49" i="28"/>
  <c r="G48" i="28"/>
  <c r="G47" i="28"/>
  <c r="G46" i="28"/>
  <c r="G44" i="28"/>
  <c r="G43" i="28"/>
  <c r="G42" i="28"/>
  <c r="G41" i="28"/>
  <c r="G40" i="28"/>
  <c r="G38" i="28"/>
  <c r="G37" i="28"/>
  <c r="G36" i="28"/>
  <c r="G35" i="28"/>
  <c r="G34" i="28"/>
  <c r="G32" i="28"/>
  <c r="G31" i="28"/>
  <c r="G30" i="28"/>
  <c r="G29" i="28"/>
  <c r="G28" i="28"/>
  <c r="G26" i="28"/>
  <c r="G25" i="28"/>
  <c r="G24" i="28"/>
  <c r="G23" i="28"/>
  <c r="G22" i="28"/>
  <c r="G20" i="28"/>
  <c r="G19" i="28"/>
  <c r="G18" i="28"/>
  <c r="G17" i="28"/>
  <c r="G16" i="28"/>
  <c r="G14" i="28"/>
  <c r="G13" i="28"/>
  <c r="G12" i="28"/>
  <c r="G11" i="28"/>
  <c r="G10" i="28"/>
  <c r="G8" i="28"/>
  <c r="G7" i="28"/>
  <c r="G6" i="28"/>
  <c r="G5" i="28"/>
  <c r="G4" i="28"/>
  <c r="J52" i="27"/>
  <c r="B7" i="10" s="1"/>
  <c r="I52" i="27"/>
  <c r="G50" i="27"/>
  <c r="G49" i="27"/>
  <c r="G48" i="27"/>
  <c r="G47" i="27"/>
  <c r="G46" i="27"/>
  <c r="G44" i="27"/>
  <c r="G43" i="27"/>
  <c r="G42" i="27"/>
  <c r="G41" i="27"/>
  <c r="G40" i="27"/>
  <c r="G38" i="27"/>
  <c r="G37" i="27"/>
  <c r="G36" i="27"/>
  <c r="G35" i="27"/>
  <c r="G34" i="27"/>
  <c r="G32" i="27"/>
  <c r="G31" i="27"/>
  <c r="G30" i="27"/>
  <c r="G29" i="27"/>
  <c r="G28" i="27"/>
  <c r="G26" i="27"/>
  <c r="G25" i="27"/>
  <c r="G24" i="27"/>
  <c r="G23" i="27"/>
  <c r="G22" i="27"/>
  <c r="G20" i="27"/>
  <c r="G19" i="27"/>
  <c r="G18" i="27"/>
  <c r="G17" i="27"/>
  <c r="G16" i="27"/>
  <c r="G14" i="27"/>
  <c r="G13" i="27"/>
  <c r="G12" i="27"/>
  <c r="G11" i="27"/>
  <c r="G10" i="27"/>
  <c r="G8" i="27"/>
  <c r="G7" i="27"/>
  <c r="G6" i="27"/>
  <c r="G5" i="27"/>
  <c r="G4" i="27"/>
  <c r="F61" i="26"/>
  <c r="G61" i="26" s="1"/>
  <c r="I61" i="26" s="1"/>
  <c r="G65" i="26"/>
  <c r="I65" i="26" s="1"/>
  <c r="G62" i="26"/>
  <c r="I62" i="26" s="1"/>
  <c r="G48" i="26"/>
  <c r="I48" i="26" s="1"/>
  <c r="F39" i="26"/>
  <c r="G39" i="26" s="1"/>
  <c r="I39" i="26" s="1"/>
  <c r="G68" i="26"/>
  <c r="I68" i="26" s="1"/>
  <c r="G67" i="26"/>
  <c r="I67" i="26" s="1"/>
  <c r="F41" i="26"/>
  <c r="G41" i="26" s="1"/>
  <c r="I41" i="26" s="1"/>
  <c r="F40" i="26"/>
  <c r="G40" i="26" s="1"/>
  <c r="I40" i="26" s="1"/>
  <c r="F38" i="26"/>
  <c r="G38" i="26" s="1"/>
  <c r="I38" i="26" s="1"/>
  <c r="F36" i="26"/>
  <c r="G36" i="26" s="1"/>
  <c r="J36" i="26" s="1"/>
  <c r="I37" i="26" s="1"/>
  <c r="G30" i="26"/>
  <c r="J30" i="26" s="1"/>
  <c r="G33" i="26"/>
  <c r="I33" i="26" s="1"/>
  <c r="G32" i="26"/>
  <c r="I32" i="26" s="1"/>
  <c r="G31" i="26"/>
  <c r="I31" i="26" s="1"/>
  <c r="F57" i="26"/>
  <c r="G57" i="26" s="1"/>
  <c r="I57" i="26" s="1"/>
  <c r="F54" i="26"/>
  <c r="G54" i="26" s="1"/>
  <c r="I54" i="26" s="1"/>
  <c r="G59" i="26"/>
  <c r="J59" i="26" s="1"/>
  <c r="K63" i="26" s="1"/>
  <c r="G58" i="26"/>
  <c r="I58" i="26" s="1"/>
  <c r="G55" i="26"/>
  <c r="I55" i="26" s="1"/>
  <c r="G52" i="26"/>
  <c r="I52" i="26" s="1"/>
  <c r="G66" i="26"/>
  <c r="I66" i="26" s="1"/>
  <c r="G64" i="26"/>
  <c r="G24" i="26"/>
  <c r="I24" i="26" s="1"/>
  <c r="G22" i="26"/>
  <c r="I22" i="26" s="1"/>
  <c r="G9" i="26"/>
  <c r="I9" i="26" s="1"/>
  <c r="G19" i="26"/>
  <c r="I19" i="26" s="1"/>
  <c r="G18" i="26"/>
  <c r="J18" i="26" s="1"/>
  <c r="G17" i="26"/>
  <c r="J17" i="26" s="1"/>
  <c r="G11" i="26"/>
  <c r="G6" i="26"/>
  <c r="G60" i="26"/>
  <c r="I60" i="26" s="1"/>
  <c r="G46" i="26"/>
  <c r="I46" i="26" s="1"/>
  <c r="G44" i="26"/>
  <c r="J44" i="26" s="1"/>
  <c r="G47" i="26"/>
  <c r="J47" i="26" s="1"/>
  <c r="G43" i="26"/>
  <c r="J43" i="26" s="1"/>
  <c r="G25" i="26"/>
  <c r="I25" i="26" s="1"/>
  <c r="G20" i="26"/>
  <c r="I20" i="26" s="1"/>
  <c r="G14" i="26" l="1"/>
  <c r="I14" i="26" s="1"/>
  <c r="J53" i="30"/>
  <c r="C5" i="10"/>
  <c r="D5" i="10" s="1"/>
  <c r="G53" i="30"/>
  <c r="I29" i="26"/>
  <c r="I13" i="26"/>
  <c r="J53" i="27"/>
  <c r="G12" i="26"/>
  <c r="K51" i="26"/>
  <c r="K27" i="26"/>
  <c r="K21" i="26"/>
  <c r="J11" i="26"/>
  <c r="K42" i="26"/>
  <c r="J53" i="28"/>
  <c r="J64" i="26"/>
  <c r="K69" i="26" s="1"/>
  <c r="K10" i="26"/>
  <c r="K9" i="15"/>
  <c r="G8" i="15"/>
  <c r="G7" i="15"/>
  <c r="G6" i="15"/>
  <c r="G5" i="15"/>
  <c r="G4" i="15"/>
  <c r="G46" i="15"/>
  <c r="G47" i="15"/>
  <c r="G48" i="15"/>
  <c r="G49" i="15"/>
  <c r="G50" i="15"/>
  <c r="K51" i="15"/>
  <c r="G71" i="26" l="1"/>
  <c r="J12" i="26"/>
  <c r="K16" i="26" s="1"/>
  <c r="I70" i="26"/>
  <c r="K33" i="15"/>
  <c r="G32" i="15"/>
  <c r="G31" i="15"/>
  <c r="G30" i="15"/>
  <c r="G29" i="15"/>
  <c r="G28" i="15"/>
  <c r="K39" i="15"/>
  <c r="G38" i="15"/>
  <c r="G37" i="15"/>
  <c r="G36" i="15"/>
  <c r="G35" i="15"/>
  <c r="G34" i="15"/>
  <c r="J70" i="26" l="1"/>
  <c r="J71" i="26" s="1"/>
  <c r="K45" i="15"/>
  <c r="K27" i="15"/>
  <c r="K21" i="15"/>
  <c r="K15" i="15"/>
  <c r="G42" i="15"/>
  <c r="G24" i="15"/>
  <c r="D8" i="10" l="1"/>
  <c r="D7" i="10"/>
  <c r="J52" i="15"/>
  <c r="B6" i="10" s="1"/>
  <c r="I52" i="15"/>
  <c r="C6" i="10" s="1"/>
  <c r="J53" i="15" l="1"/>
  <c r="C9" i="10" l="1"/>
  <c r="B9" i="10"/>
  <c r="G44" i="15"/>
  <c r="G43" i="15"/>
  <c r="G41" i="15"/>
  <c r="G40" i="15"/>
  <c r="G26" i="15"/>
  <c r="G25" i="15"/>
  <c r="G23" i="15"/>
  <c r="G22" i="15"/>
  <c r="G20" i="15"/>
  <c r="G19" i="15"/>
  <c r="G18" i="15"/>
  <c r="G17" i="15"/>
  <c r="G16" i="15"/>
  <c r="G14" i="15"/>
  <c r="G53" i="15" s="1"/>
  <c r="G13" i="15"/>
  <c r="G12" i="15"/>
  <c r="G11" i="15"/>
  <c r="G10" i="15"/>
  <c r="D6" i="10" l="1"/>
  <c r="D9" i="10" s="1"/>
</calcChain>
</file>

<file path=xl/sharedStrings.xml><?xml version="1.0" encoding="utf-8"?>
<sst xmlns="http://schemas.openxmlformats.org/spreadsheetml/2006/main" count="371" uniqueCount="179">
  <si>
    <t>Activities</t>
  </si>
  <si>
    <t>Resources (inputs)</t>
  </si>
  <si>
    <t>No. of units required</t>
  </si>
  <si>
    <t>Sub-Total</t>
  </si>
  <si>
    <t>State NRM request</t>
  </si>
  <si>
    <t>Co-contributions</t>
  </si>
  <si>
    <t>Total value</t>
  </si>
  <si>
    <r>
      <t xml:space="preserve">State NRM grant request 
</t>
    </r>
    <r>
      <rPr>
        <sz val="9"/>
        <color theme="1"/>
        <rFont val="Arial"/>
        <family val="2"/>
      </rPr>
      <t>($ ex GST)</t>
    </r>
  </si>
  <si>
    <t>Contributions</t>
  </si>
  <si>
    <r>
      <t>Quantity</t>
    </r>
    <r>
      <rPr>
        <sz val="9"/>
        <color theme="1"/>
        <rFont val="Arial"/>
        <family val="2"/>
      </rPr>
      <t xml:space="preserve"> to be delivered.</t>
    </r>
  </si>
  <si>
    <t>Instructions</t>
  </si>
  <si>
    <t>State NRM</t>
  </si>
  <si>
    <t>Local Government A</t>
  </si>
  <si>
    <t>N/A</t>
  </si>
  <si>
    <t>Venue hire at location A ($500/day, see quote from Local Government A)</t>
  </si>
  <si>
    <t>Local Government B</t>
  </si>
  <si>
    <t>Materials including whiteboard, pens, camera</t>
  </si>
  <si>
    <r>
      <t xml:space="preserve">Co-contribution 
</t>
    </r>
    <r>
      <rPr>
        <sz val="9"/>
        <color theme="1"/>
        <rFont val="Arial"/>
        <family val="2"/>
      </rPr>
      <t>($ ex GST)</t>
    </r>
  </si>
  <si>
    <t>(Don't delete the tally row)</t>
  </si>
  <si>
    <t>Catering for planting days</t>
  </si>
  <si>
    <t>Tools and materials for planting days</t>
  </si>
  <si>
    <r>
      <rPr>
        <b/>
        <sz val="11"/>
        <color theme="1"/>
        <rFont val="Arial"/>
        <family val="2"/>
      </rPr>
      <t xml:space="preserve">1. Workplan pages: </t>
    </r>
    <r>
      <rPr>
        <sz val="11"/>
        <color theme="1"/>
        <rFont val="Arial"/>
        <family val="2"/>
      </rPr>
      <t xml:space="preserve"> </t>
    </r>
    <r>
      <rPr>
        <u/>
        <sz val="11"/>
        <color theme="1"/>
        <rFont val="Calibri"/>
        <family val="2"/>
        <scheme val="minor"/>
      </rPr>
      <t/>
    </r>
  </si>
  <si>
    <r>
      <rPr>
        <b/>
        <sz val="11"/>
        <color theme="1"/>
        <rFont val="Arial"/>
        <family val="2"/>
      </rPr>
      <t>2.</t>
    </r>
    <r>
      <rPr>
        <sz val="11"/>
        <color theme="1"/>
        <rFont val="Arial"/>
        <family val="2"/>
      </rPr>
      <t xml:space="preserve"> </t>
    </r>
    <r>
      <rPr>
        <b/>
        <sz val="11"/>
        <color theme="1"/>
        <rFont val="Arial"/>
        <family val="2"/>
      </rPr>
      <t xml:space="preserve">Project activities:  </t>
    </r>
  </si>
  <si>
    <r>
      <rPr>
        <b/>
        <sz val="11"/>
        <color theme="1"/>
        <rFont val="Arial"/>
        <family val="2"/>
      </rPr>
      <t>3. Resources (inputs)</t>
    </r>
    <r>
      <rPr>
        <sz val="11"/>
        <color theme="1"/>
        <rFont val="Arial"/>
        <family val="2"/>
      </rPr>
      <t xml:space="preserve">:  </t>
    </r>
  </si>
  <si>
    <r>
      <rPr>
        <b/>
        <i/>
        <sz val="11"/>
        <color theme="1"/>
        <rFont val="Arial"/>
        <family val="2"/>
      </rPr>
      <t>Remember:</t>
    </r>
    <r>
      <rPr>
        <i/>
        <sz val="11"/>
        <color theme="1"/>
        <rFont val="Arial"/>
        <family val="2"/>
      </rPr>
      <t xml:space="preserve">  </t>
    </r>
  </si>
  <si>
    <r>
      <rPr>
        <b/>
        <i/>
        <sz val="11"/>
        <color theme="1"/>
        <rFont val="Arial"/>
        <family val="2"/>
      </rPr>
      <t>Contact:</t>
    </r>
    <r>
      <rPr>
        <i/>
        <sz val="11"/>
        <color theme="1"/>
        <rFont val="Arial"/>
        <family val="2"/>
      </rPr>
      <t xml:space="preserve">  </t>
    </r>
  </si>
  <si>
    <r>
      <rPr>
        <b/>
        <sz val="11"/>
        <color theme="1"/>
        <rFont val="Arial"/>
        <family val="2"/>
      </rPr>
      <t xml:space="preserve">4. Contributions (excluding GST): </t>
    </r>
    <r>
      <rPr>
        <sz val="11"/>
        <color theme="1"/>
        <rFont val="Calibri"/>
        <family val="2"/>
        <scheme val="minor"/>
      </rPr>
      <t/>
    </r>
  </si>
  <si>
    <t>Example:</t>
  </si>
  <si>
    <r>
      <t xml:space="preserve">Maximum administration request is 10% of the project budget for all </t>
    </r>
    <r>
      <rPr>
        <b/>
        <i/>
        <sz val="9"/>
        <color theme="1"/>
        <rFont val="Arial"/>
        <family val="2"/>
      </rPr>
      <t>other</t>
    </r>
    <r>
      <rPr>
        <i/>
        <sz val="9"/>
        <color theme="1"/>
        <rFont val="Arial"/>
        <family val="2"/>
      </rPr>
      <t xml:space="preserve"> activities</t>
    </r>
  </si>
  <si>
    <r>
      <t xml:space="preserve">i.e. </t>
    </r>
    <r>
      <rPr>
        <b/>
        <i/>
        <sz val="9"/>
        <color theme="1"/>
        <rFont val="Arial"/>
        <family val="2"/>
      </rPr>
      <t>exclude</t>
    </r>
    <r>
      <rPr>
        <i/>
        <sz val="9"/>
        <color theme="1"/>
        <rFont val="Arial"/>
        <family val="2"/>
      </rPr>
      <t xml:space="preserve"> the administration request from your total and divide by 10 to calculate.</t>
    </r>
  </si>
  <si>
    <t>Year: 2025</t>
  </si>
  <si>
    <t>Year</t>
  </si>
  <si>
    <t>Reports</t>
  </si>
  <si>
    <t>DPIRD In-Kind</t>
  </si>
  <si>
    <r>
      <t xml:space="preserve">Project Administration &amp; Overheads: </t>
    </r>
    <r>
      <rPr>
        <sz val="9"/>
        <color theme="1"/>
        <rFont val="Arial"/>
        <family val="2"/>
      </rPr>
      <t>Insurances, office costs, vehicle costs, consumables</t>
    </r>
  </si>
  <si>
    <t>Participant in-kind</t>
  </si>
  <si>
    <t>No. of videos</t>
  </si>
  <si>
    <r>
      <rPr>
        <b/>
        <sz val="9"/>
        <color theme="1"/>
        <rFont val="Arial"/>
        <family val="2"/>
      </rPr>
      <t>Video Case Studies</t>
    </r>
    <r>
      <rPr>
        <sz val="9"/>
        <color theme="1"/>
        <rFont val="Arial"/>
        <family val="2"/>
      </rPr>
      <t>: Four video case studies will be produced and promoted showcasing the experiences and outcomes of the four landholders in implementing regenerative salinity management strategies on farm to enable broader peer-to-peer learning.</t>
    </r>
  </si>
  <si>
    <t>Participant time - 5 hours</t>
  </si>
  <si>
    <t>Bus hire and fuel (see quote)</t>
  </si>
  <si>
    <t>Volunteers in-kind</t>
  </si>
  <si>
    <t>Fencing installation by landholders for 4 sites - 4 days per site</t>
  </si>
  <si>
    <t>Consultant - expert speaker and local Aboriginal Elder to present on traditional ecological knowledge relating to salinity and vegetation on country for 4 workshops</t>
  </si>
  <si>
    <t>Contracting videographer to film interviews and edit to case studies (includes labour and travel)</t>
  </si>
  <si>
    <t>[Auto calculations for the State NRM grant request per activity]</t>
  </si>
  <si>
    <t xml:space="preserve">By using an existing workshop format, we will be ensuring value for money for all participants, State NRM and not 'reinventing the wheel'. </t>
  </si>
  <si>
    <t>Activity measure (deliverable)</t>
  </si>
  <si>
    <t>Participants</t>
  </si>
  <si>
    <t>Workshops delivered and fully subscribed - registration list and photos</t>
  </si>
  <si>
    <t>Maximum administration request</t>
  </si>
  <si>
    <t>Actual administration request</t>
  </si>
  <si>
    <t>Annual project total</t>
  </si>
  <si>
    <t>Project Budget Totals</t>
  </si>
  <si>
    <t>Totals</t>
  </si>
  <si>
    <t>Documents</t>
  </si>
  <si>
    <t>Soil testing - four samples to 1m depth at each demonstration site (see quote)</t>
  </si>
  <si>
    <t>Salinity Catchment Review Report and Management Plan Report</t>
  </si>
  <si>
    <r>
      <rPr>
        <b/>
        <sz val="9"/>
        <color theme="1"/>
        <rFont val="Arial"/>
        <family val="2"/>
      </rPr>
      <t>Landholder Salinity Workshops:</t>
    </r>
    <r>
      <rPr>
        <sz val="9"/>
        <color theme="1"/>
        <rFont val="Arial"/>
        <family val="2"/>
      </rPr>
      <t xml:space="preserve"> Interactive workshops to raise awareness of Salinity issues and explore the integration of regenerative agricultural practices into their farming system for additional landholders across two local government areas.</t>
    </r>
  </si>
  <si>
    <t>These introduction workshops are aimed at landholders experiencing new salinity issues, or are new to land management. Participants will form the basis of future masterclass invites.</t>
  </si>
  <si>
    <t>See the Worked Example page for an example workplan for the first year of a large project.  
Some of this information was copied with permission from a successful project application workplan and shows the level of detail needed to be competitive.</t>
  </si>
  <si>
    <t>The information provided in the project workplan will inform the assessment of your grant application - be specific to describe and justify what each expense is for. 
The workplan will also provide the basis for the grant funding agreement project schedule (as part of the contract) if your project is offered funding.</t>
  </si>
  <si>
    <r>
      <t xml:space="preserve">Cost </t>
    </r>
    <r>
      <rPr>
        <sz val="9"/>
        <color theme="1"/>
        <rFont val="Arial"/>
        <family val="2"/>
      </rPr>
      <t xml:space="preserve">per unit
</t>
    </r>
    <r>
      <rPr>
        <b/>
        <sz val="9"/>
        <color theme="1"/>
        <rFont val="Arial"/>
        <family val="2"/>
      </rPr>
      <t>($ ex GST)</t>
    </r>
  </si>
  <si>
    <r>
      <t xml:space="preserve">Total cost </t>
    </r>
    <r>
      <rPr>
        <sz val="9"/>
        <color theme="1"/>
        <rFont val="Arial"/>
        <family val="2"/>
      </rPr>
      <t>($ per expense,</t>
    </r>
    <r>
      <rPr>
        <b/>
        <sz val="9"/>
        <color theme="1"/>
        <rFont val="Arial"/>
        <family val="2"/>
      </rPr>
      <t xml:space="preserve"> 
ex GST</t>
    </r>
    <r>
      <rPr>
        <sz val="9"/>
        <color theme="1"/>
        <rFont val="Arial"/>
        <family val="2"/>
      </rPr>
      <t>)</t>
    </r>
  </si>
  <si>
    <r>
      <t xml:space="preserve">Who will fund the expense or provide the resource? 
</t>
    </r>
    <r>
      <rPr>
        <sz val="9"/>
        <color theme="1"/>
        <rFont val="Arial"/>
        <family val="2"/>
      </rPr>
      <t>You may use mulitiple rows if there are muliple contributors.</t>
    </r>
  </si>
  <si>
    <r>
      <t xml:space="preserve">Expense or resource description 
</t>
    </r>
    <r>
      <rPr>
        <sz val="9"/>
        <color theme="1"/>
        <rFont val="Arial"/>
        <family val="2"/>
      </rPr>
      <t>Describe each expense needed for the activity, e.g. labour, equipment, materials, transport, consultant</t>
    </r>
  </si>
  <si>
    <t>Year: 2026</t>
  </si>
  <si>
    <r>
      <t>Start date</t>
    </r>
    <r>
      <rPr>
        <sz val="9"/>
        <color theme="1"/>
        <rFont val="Arial"/>
        <family val="2"/>
      </rPr>
      <t xml:space="preserve">
(MM/YY)</t>
    </r>
  </si>
  <si>
    <r>
      <t xml:space="preserve">Finish date
</t>
    </r>
    <r>
      <rPr>
        <sz val="9"/>
        <color theme="1"/>
        <rFont val="Arial"/>
        <family val="2"/>
      </rPr>
      <t>(MM/YY)</t>
    </r>
  </si>
  <si>
    <t>Applicant Organisation</t>
  </si>
  <si>
    <t>Partner Organisation</t>
  </si>
  <si>
    <t>Venue Hire at Applicant Organisation Facility x2 days</t>
  </si>
  <si>
    <t xml:space="preserve">Applicant Organisation </t>
  </si>
  <si>
    <t>Applicant Organisation support staff and services for workshop delivery</t>
  </si>
  <si>
    <t>Applicant Organisation support staff and services for bus tour delivery</t>
  </si>
  <si>
    <t>Expert presenter from Partner Organisation for 4 workshops including preparation time</t>
  </si>
  <si>
    <t>Project related insurances ($800 per annum)</t>
  </si>
  <si>
    <r>
      <rPr>
        <b/>
        <sz val="9"/>
        <color theme="1"/>
        <rFont val="Arial"/>
        <family val="2"/>
      </rPr>
      <t>Catchment review and Management Plan:</t>
    </r>
    <r>
      <rPr>
        <sz val="9"/>
        <color theme="1"/>
        <rFont val="Arial"/>
        <family val="2"/>
      </rPr>
      <t xml:space="preserve">  A catchment-level review of the current hydrological landscape will be undertaken in 2023 by an experienced consultant and supported by DPIRD hydrology researchers and Partner Organisation expert. The review will focus on understanding the Salinity extent, risks, management practices, implications, and current knowledge levels of landholders. The review will involve a desktop study, alongside site visits to four landholders to understand and view their saline effected areas, and areas soon to be at risk. Where possible, sites will be aligned with historical sites where data has been collected previously to understand change in salinity over time. 
Insights will also be collected around the landholders’ current attitudes and knowledge towards managing salinity. A particular focus will be on understanding the generational knowledge gap of younger landholders as they haven’t had the same exposure to extension materials delivered 15-20 years ago. 
A catchment review report and a management plan for the four sites will be the key outputs delivered in 2023.</t>
    </r>
  </si>
  <si>
    <r>
      <rPr>
        <b/>
        <sz val="9"/>
        <color theme="1"/>
        <rFont val="Arial"/>
        <family val="2"/>
      </rPr>
      <t>Salinity Masterclass Workshop:</t>
    </r>
    <r>
      <rPr>
        <sz val="9"/>
        <color theme="1"/>
        <rFont val="Arial"/>
        <family val="2"/>
      </rPr>
      <t xml:space="preserve"> Conduct a two-day intensive workshop with support from Partner Organisation through their Masterclass program This leverages off the recent funding Partner Organisation received through State NRM, utilising the extensive work done in this niche field and applying the concepts developed to the Applicant Organisation region and landscape.</t>
    </r>
  </si>
  <si>
    <t>Partner Organisation expert presentation and facilitation services - 2 days, $800 per day (see quote)</t>
  </si>
  <si>
    <r>
      <rPr>
        <b/>
        <sz val="9"/>
        <color theme="1"/>
        <rFont val="Arial"/>
        <family val="2"/>
      </rPr>
      <t xml:space="preserve">Salinity Bus Tour: </t>
    </r>
    <r>
      <rPr>
        <sz val="9"/>
        <color theme="1"/>
        <rFont val="Arial"/>
        <family val="2"/>
      </rPr>
      <t>Interactive tour providing local landholders the opportunity to view at-risk locations, showcasing signs/impacts of Salinity degredation on biodiversity, production and landscape, as well as various management practices implemented in the region, including a visit to an Aboriginal Organisationanisation managed site. Landholders knowledge and attitudes towards salinity management will be captured and presented in the catchment review report.</t>
    </r>
  </si>
  <si>
    <t>Catering - $40 per person</t>
  </si>
  <si>
    <t>Local Aboriginal Elder and land manager to present indigenous and regenerative land management practices on-site and on the bus.</t>
  </si>
  <si>
    <t>Planting by landholders at each site</t>
  </si>
  <si>
    <t>Applicant Organisation 50% / State NRM 50%</t>
  </si>
  <si>
    <r>
      <rPr>
        <b/>
        <sz val="9"/>
        <rFont val="Arial"/>
        <family val="2"/>
      </rPr>
      <t xml:space="preserve">Project Coordination and Management: </t>
    </r>
    <r>
      <rPr>
        <sz val="9"/>
        <rFont val="Arial"/>
        <family val="2"/>
      </rPr>
      <t>Coordinate and conduct all project activities. Assistance to develop, plan and conduct extension including supporting consultant with landholder liasion and access to regional information. Conducting all general communitications and promotional activities including promoting events, communicating the outcomes, media extension and community involvement.</t>
    </r>
  </si>
  <si>
    <t>Landholder in-kind</t>
  </si>
  <si>
    <t>Catering - $65 per person per day</t>
  </si>
  <si>
    <t>Applicant Organisation communication network, payroll, finance, support services (0.5 day per week)</t>
  </si>
  <si>
    <t>Total check</t>
  </si>
  <si>
    <t>(Should match Annual project total)</t>
  </si>
  <si>
    <r>
      <rPr>
        <u/>
        <sz val="11"/>
        <color theme="1"/>
        <rFont val="Arial"/>
        <family val="2"/>
      </rPr>
      <t>For each main activity:</t>
    </r>
    <r>
      <rPr>
        <sz val="11"/>
        <color theme="1"/>
        <rFont val="Arial"/>
        <family val="2"/>
      </rPr>
      <t xml:space="preserve"> 
Describe the required labour, materials, equipment, travel, consultant, catering or other resources required for each activity (Column E).
Be specific - this is where you justify what each grant funded expense is for; the assessment panel uses this information to assess value for money (see the Worked Example).
Input the value of each resource on a per/unit basis (Column F) and input how many units you will need for the activity (Column G). 
The total cost will calculate automatically in Column H. 
</t>
    </r>
    <r>
      <rPr>
        <i/>
        <sz val="11"/>
        <color theme="1"/>
        <rFont val="Arial"/>
        <family val="2"/>
      </rPr>
      <t>If you require more rows to input all of your resources, please use 'Insert Sheet Rows' to insert the new rows then copy the same number of rows of a blank (unused) Activity section and paste over the new rows to add the formatting of the automated calculations.</t>
    </r>
  </si>
  <si>
    <r>
      <rPr>
        <b/>
        <sz val="11"/>
        <color theme="1"/>
        <rFont val="Arial"/>
        <family val="2"/>
      </rPr>
      <t xml:space="preserve">5. Activity measures (deliverables/outputs): </t>
    </r>
    <r>
      <rPr>
        <sz val="11"/>
        <color theme="1"/>
        <rFont val="Arial"/>
        <family val="2"/>
      </rPr>
      <t xml:space="preserve"> </t>
    </r>
  </si>
  <si>
    <t>Applicant Organisation support staff and services for workshop delivery including IT, reception, room set-up</t>
  </si>
  <si>
    <t xml:space="preserve">This is an example workplan for the first year of a large project. </t>
  </si>
  <si>
    <t>ha</t>
  </si>
  <si>
    <t>Community volunteers involved - registration list and photos</t>
  </si>
  <si>
    <t>km</t>
  </si>
  <si>
    <t>Consumables - $15 per person</t>
  </si>
  <si>
    <t>Bus tour for local landholders fully subscribed - registration list and photos</t>
  </si>
  <si>
    <r>
      <t xml:space="preserve">What will be delivered? 
</t>
    </r>
    <r>
      <rPr>
        <sz val="9"/>
        <color theme="1"/>
        <rFont val="Arial"/>
        <family val="2"/>
      </rPr>
      <t>What is the output of the activity? What evidence will be provided?</t>
    </r>
  </si>
  <si>
    <r>
      <t>Unit of measure</t>
    </r>
    <r>
      <rPr>
        <sz val="9"/>
        <color theme="1"/>
        <rFont val="Arial"/>
        <family val="2"/>
      </rPr>
      <t xml:space="preserve"> 
(e.g ha, km, participants, documents)</t>
    </r>
  </si>
  <si>
    <t>Funding tally</t>
  </si>
  <si>
    <r>
      <t xml:space="preserve">Activity Description
</t>
    </r>
    <r>
      <rPr>
        <sz val="9"/>
        <color theme="1"/>
        <rFont val="Arial"/>
        <family val="2"/>
      </rPr>
      <t>Describe what you plan to do; include details of the work to be undertaken, including location. Add more rows as required to include all expenses.</t>
    </r>
  </si>
  <si>
    <t>[Check that Co-contribution and Grant request total matches the Total cost for each line]</t>
  </si>
  <si>
    <t>Videos will be shared via social media platforms such as Facebook and Youtube.</t>
  </si>
  <si>
    <t>Participating local governments will each host 2 workshops with expert presenters and Traditional Owners speaking about regenerative farming practices and Cultural Knowledge.</t>
  </si>
  <si>
    <t>Basic baseline data including soil analysis will be collected at four sites to support the catchment review. Data will include EC and EM testing, and indicator species mapping.</t>
  </si>
  <si>
    <t>Financial audit by CPA member (final year of project)</t>
  </si>
  <si>
    <t>Applicant Organisation management support ($90 per hour, 2 hours per week)</t>
  </si>
  <si>
    <t>Participant time including travel - $55 per hour</t>
  </si>
  <si>
    <t>Purchase endemic salt tolerant native seedlings - $1.80 ea x 2,200 stems per site (see species list and quote)</t>
  </si>
  <si>
    <t>Site preparation by landholders for 4 sites @ $55 per hour</t>
  </si>
  <si>
    <t>Stock exclusion fencing for remnant vegetation  for 4 sites - $2,300 per km (see quote)</t>
  </si>
  <si>
    <t>Landholder time for tour on site - $55 per hour x 4 sites</t>
  </si>
  <si>
    <t>Support staff including reception, IT at Location A ($55 per hour)</t>
  </si>
  <si>
    <t>Catering expenses for 15 participants at location A ($27 per person) x 2 workshops</t>
  </si>
  <si>
    <t>Support staff including reception, IT at Location B ($55 per hour)</t>
  </si>
  <si>
    <t>Catering expenses for 15 participants at location B ($31 per person) x 2 workshops</t>
  </si>
  <si>
    <t>Landholder 50% co-contribution for fencing</t>
  </si>
  <si>
    <t>Landholder 50% co-contribution for seedlings</t>
  </si>
  <si>
    <t>Partner Organisation promotion and support of planting days - $55 per hour</t>
  </si>
  <si>
    <t>Local government promotion and support of planting days - $55 per hour</t>
  </si>
  <si>
    <t>Partner Organisation promotion and support of videos - $55 per hour</t>
  </si>
  <si>
    <t>Local government promotion and support of videos - $55 per hour</t>
  </si>
  <si>
    <t>Please contact the State NRM Office team on (08) 6551 4428 if you have any queries or would like assistance.</t>
  </si>
  <si>
    <r>
      <t xml:space="preserve">All project applications must use a </t>
    </r>
    <r>
      <rPr>
        <b/>
        <sz val="11"/>
        <color theme="1"/>
        <rFont val="Arial"/>
        <family val="2"/>
      </rPr>
      <t>separate page</t>
    </r>
    <r>
      <rPr>
        <sz val="11"/>
        <color theme="1"/>
        <rFont val="Arial"/>
        <family val="2"/>
      </rPr>
      <t xml:space="preserve"> (also known as a worksheet or tab - see bottom of screen) for</t>
    </r>
    <r>
      <rPr>
        <b/>
        <sz val="11"/>
        <color theme="1"/>
        <rFont val="Arial"/>
        <family val="2"/>
      </rPr>
      <t xml:space="preserve"> each calendar or financial year</t>
    </r>
    <r>
      <rPr>
        <sz val="11"/>
        <color theme="1"/>
        <rFont val="Arial"/>
        <family val="2"/>
      </rPr>
      <t xml:space="preserve"> of the project. If using financial years, please rename the tabs accordingly (double left click on tab).
The annual grant request, co-contribution, and project totals will automatically calculate on the TOTALS page/tab. Check to ensure that the amounts are the same.
</t>
    </r>
    <r>
      <rPr>
        <i/>
        <sz val="11"/>
        <color theme="1"/>
        <rFont val="Arial"/>
        <family val="2"/>
      </rPr>
      <t>DO NOT add new columns to the workplan. See below for how to add new rows for activities, resources or contributions.</t>
    </r>
  </si>
  <si>
    <r>
      <rPr>
        <u/>
        <sz val="11"/>
        <color theme="1"/>
        <rFont val="Arial"/>
        <family val="2"/>
      </rPr>
      <t>Separate your project into its main activities</t>
    </r>
    <r>
      <rPr>
        <sz val="11"/>
        <color theme="1"/>
        <rFont val="Arial"/>
        <family val="2"/>
      </rPr>
      <t xml:space="preserve"> (a list of eligible activity types and funding limits is provided in the 2024 Guidelines): 
Describe the activity in detail (Column B) then input estimated start and finish dates (MM/YY) for that activity (Columns C and D). 
Keep your activities in chronological order, wherever possible.
Project administration (overheads) must be separate to other project activities.  Salaries and on-costs must be separate to other project activities. Please also separate items being requested for funding from those being provided in-kind to avoid calculation errors.
Be transparent about how the grant funds will be expended; more detail is better than less.
</t>
    </r>
    <r>
      <rPr>
        <i/>
        <sz val="11"/>
        <color theme="1"/>
        <rFont val="Arial"/>
        <family val="2"/>
      </rPr>
      <t>If you require more rows to input all of your activities, please use 'Insert Sheet Rows' to insert the new rows then copy the same number of rows of a blank (unused) Activity section and paste over the new rows to add the formatting of the automated calculations.</t>
    </r>
  </si>
  <si>
    <r>
      <rPr>
        <u/>
        <sz val="11"/>
        <color theme="1"/>
        <rFont val="Arial"/>
        <family val="2"/>
      </rPr>
      <t xml:space="preserve">For each resource:
</t>
    </r>
    <r>
      <rPr>
        <sz val="11"/>
        <color theme="1"/>
        <rFont val="Arial"/>
        <family val="2"/>
      </rPr>
      <t xml:space="preserve">
List who will be funding or providing that resource (Column I).  Usually this will be either the State NRM grant or a project partner that is providing a co-contribution. 
Then provide the value (ex GST) of the co-contribution (Column J) or the value of the State NRM grant requested (ex GST) for that resource (Column K).  The total State NRM grant request for each activity will calculate automatically in Column L.
</t>
    </r>
    <r>
      <rPr>
        <i/>
        <sz val="11"/>
        <color theme="1"/>
        <rFont val="Arial"/>
        <family val="2"/>
      </rPr>
      <t>You may like to add additional rows if there are mulitiple groups making co-contributions to one type of resource. If you require more rows, please use 'Insert Sheet Rows' to insert the new rows then copy the same number of rows of a blank (unused) Activity section and paste over the new rows to add the formatting of the automated calculations.</t>
    </r>
  </si>
  <si>
    <t>Total value of project in 2025</t>
  </si>
  <si>
    <t>Landscape Ecologist - contract services for 6 months. Services includes labour, expertise and travel for desktop review, data collection, site visits, survey and landholder interviews (see itemised quote)</t>
  </si>
  <si>
    <t>Project Coordinator Salary @ $88,000 per annum (1 day per week - 0.2 FTE in-kind)</t>
  </si>
  <si>
    <t>Project Coordinator Salary @ $88,000 per annum (1.5 days per week - 0.3 FTE funded; hours of existing employee to be increased)</t>
  </si>
  <si>
    <t>Masterclass delivered and fully subscribed - 20 participants - registration list and photos</t>
  </si>
  <si>
    <t>Photos</t>
  </si>
  <si>
    <t>Data analysed at 4 sites to understand soil quality, particularly EC - lab analysis reports produced</t>
  </si>
  <si>
    <t>Contract document and annual timesheet extract for 0.3 FTE Coordinator</t>
  </si>
  <si>
    <t>Remnant areas protected with fencing - photopoint monitoring, included in case studies</t>
  </si>
  <si>
    <t>Posts</t>
  </si>
  <si>
    <r>
      <rPr>
        <b/>
        <sz val="9"/>
        <color theme="1"/>
        <rFont val="Arial"/>
        <family val="2"/>
      </rPr>
      <t>Salinity Remediation:</t>
    </r>
    <r>
      <rPr>
        <sz val="9"/>
        <color theme="1"/>
        <rFont val="Arial"/>
        <family val="2"/>
      </rPr>
      <t xml:space="preserve"> Soil and habitat improvement with salt tolerant native species in remnant areas together with fencing for stock exclusion on four demonstration sites.  Incorporates volunteer and local community engagement with community planting days on site to broaden awareness.  Case study to be produced for each site at the end of the project including photopoint monitoring. Case studies to be shared on websites and social media to generate future interest.</t>
    </r>
  </si>
  <si>
    <t>The calculator uses the hourly rates as per the following table: </t>
  </si>
  <si>
    <t>Age cohort</t>
  </si>
  <si>
    <t>Rate*</t>
  </si>
  <si>
    <t>15 to 25 years</t>
  </si>
  <si>
    <t>25 to 34 years</t>
  </si>
  <si>
    <t>35 to 44 years</t>
  </si>
  <si>
    <t>45 to 54 years</t>
  </si>
  <si>
    <t>55 to 64 years</t>
  </si>
  <si>
    <t>65 years and over</t>
  </si>
  <si>
    <t>All ages</t>
  </si>
  <si>
    <t>(Volunteering WA calculator - https://www.volunteeringwa.org.au/resources/volunteer-benefits-calculator - average of ages 25+)</t>
  </si>
  <si>
    <t>Average</t>
  </si>
  <si>
    <t>Volunteering WA calculator:</t>
  </si>
  <si>
    <t>https://www.volunteeringwa.org.au/resources/volunteer-benefits-calculator</t>
  </si>
  <si>
    <t>(accessed 14.02.2024)</t>
  </si>
  <si>
    <t>Ages 25+</t>
  </si>
  <si>
    <t>Planting volunteers at community planting days at each site (volunteer value $50.75/hour from Volunteering WA) including travel time</t>
  </si>
  <si>
    <t>Videos produced and case studies promoted - links and posts</t>
  </si>
  <si>
    <t>Remnant areas revegetated on demo sites - photopoint monitoring, case studies of each site</t>
  </si>
  <si>
    <t>Project specific travel with Applicant Organisation ute - vehicle expenses from office to collect and deliver seedlings to site and return (total 120km per trip) for 4 sites</t>
  </si>
  <si>
    <t>Participant time for tour - $55 per hour x 8 hours x 2 events</t>
  </si>
  <si>
    <t>Project Administration - office costs, consumables, general vehicle use</t>
  </si>
  <si>
    <t>Venue hire at location B ($400/day, see Letter of Commitment from Local Government B)</t>
  </si>
  <si>
    <t>DPIRD Hydrologist - in kind services providing technical advice and guidance to project team and linkages to past research (1 day per fortnight - 0.10 FTE) (see Letter of Commitment)</t>
  </si>
  <si>
    <t>Partner Organisation expert services (1 day per fortnight - 0.10 FTE) (see Letter of Commitment)</t>
  </si>
  <si>
    <t>Expert presenter from Partner Organisation (see Letter of Commitment)</t>
  </si>
  <si>
    <t>Expert Traditional Owner from Aboriginal Organisation presenter (see quote)</t>
  </si>
  <si>
    <t>Year: 2027</t>
  </si>
  <si>
    <t>Feral Cat Management Grants Workplan</t>
  </si>
  <si>
    <t>Feral Cat Management Grants Workplan - Worked Example</t>
  </si>
  <si>
    <t>Feral Cat Management Grants 2025 Workplan Template</t>
  </si>
  <si>
    <t>Year: 2028</t>
  </si>
  <si>
    <t>Years:  2025 - 2028</t>
  </si>
  <si>
    <t>(NB. Administration maximum is 15% of total State NRM grant requested activity budget for all other activities - i.e. don't include the administration costs when calculating)</t>
  </si>
  <si>
    <t>(NB. Any grant funded base salary must not exceed $101,000 per annum pro rata (excluding GST and on-costs) in the first year and must not exceed an annual increase of 3% per annum in future years; on-costs request maximum is 25% of funded salary; salary and on-costs on separate rows; funded and in-kind on separate rows; maximum total of 1.0 FTE)</t>
  </si>
  <si>
    <t>Project Coordinator Salary on-costs (25% of funded salary)</t>
  </si>
  <si>
    <t>Project Coordinator Salary on-costs (25% of in-kind salary)</t>
  </si>
  <si>
    <t>(NB. Project specific travel at cost up to a maximum of 88c per km)</t>
  </si>
  <si>
    <t>Shows the level of detail needed to be competitive.</t>
  </si>
  <si>
    <r>
      <rPr>
        <u/>
        <sz val="11"/>
        <color theme="1"/>
        <rFont val="Arial"/>
        <family val="2"/>
      </rPr>
      <t xml:space="preserve">For each activity:
</t>
    </r>
    <r>
      <rPr>
        <sz val="11"/>
        <color theme="1"/>
        <rFont val="Arial"/>
        <family val="2"/>
      </rPr>
      <t xml:space="preserve">
Describe what is actually being delivered by each activity; the outputs or deliverables (Column M).  You can describe more than one measure for each activity.
Then input how you will measure what is achieved (Column N), followed by the number you plan to achieve (Column O).
</t>
    </r>
    <r>
      <rPr>
        <i/>
        <sz val="11"/>
        <color theme="1"/>
        <rFont val="Arial"/>
        <family val="2"/>
      </rPr>
      <t>See the 2025 Guidelines and the link provided in the application form for more information on Activities, Measures and Evidence.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</si>
</sst>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44" formatCode="_-&quot;$&quot;* #,##0.00_-;\-&quot;$&quot;* #,##0.00_-;_-&quot;$&quot;* &quot;-&quot;??_-;_-@_-"/>
    <numFmt numFmtId="164" formatCode="&quot;$&quot;#,##0.00"/>
    <numFmt numFmtId="165" formatCode="0.0"/>
    <numFmt numFmtId="166" formatCode="&quot;$&quot;#,##0"/>
    <numFmt numFmtId="167" formatCode="[$-C09]dd\-mmm\-yy;@"/>
  </numFmts>
  <fonts count="30" x14ac:knownFonts="1">
    <font>
      <sz val="11"/>
      <color theme="1"/>
      <name val="Calibri"/>
      <family val="2"/>
      <scheme val="minor"/>
    </font>
    <font>
      <b/>
      <sz val="11"/>
      <color theme="1"/>
      <name val="Calibri"/>
      <family val="2"/>
      <scheme val="minor"/>
    </font>
    <font>
      <b/>
      <sz val="14"/>
      <name val="Arial"/>
      <family val="2"/>
    </font>
    <font>
      <sz val="11"/>
      <color theme="1"/>
      <name val="Arial"/>
      <family val="2"/>
    </font>
    <font>
      <b/>
      <sz val="11"/>
      <color theme="1"/>
      <name val="Arial"/>
      <family val="2"/>
    </font>
    <font>
      <b/>
      <sz val="9"/>
      <color theme="1"/>
      <name val="Arial"/>
      <family val="2"/>
    </font>
    <font>
      <sz val="9"/>
      <color theme="1"/>
      <name val="Arial"/>
      <family val="2"/>
    </font>
    <font>
      <sz val="9"/>
      <name val="Arial"/>
      <family val="2"/>
    </font>
    <font>
      <u/>
      <sz val="11"/>
      <color theme="1"/>
      <name val="Calibri"/>
      <family val="2"/>
      <scheme val="minor"/>
    </font>
    <font>
      <i/>
      <sz val="9"/>
      <color theme="1"/>
      <name val="Arial"/>
      <family val="2"/>
    </font>
    <font>
      <sz val="11"/>
      <color theme="1"/>
      <name val="Calibri"/>
      <family val="2"/>
      <scheme val="minor"/>
    </font>
    <font>
      <i/>
      <sz val="9"/>
      <name val="Arial"/>
      <family val="2"/>
    </font>
    <font>
      <b/>
      <sz val="14"/>
      <color theme="1"/>
      <name val="Arial"/>
      <family val="2"/>
    </font>
    <font>
      <u/>
      <sz val="11"/>
      <color theme="1"/>
      <name val="Arial"/>
      <family val="2"/>
    </font>
    <font>
      <i/>
      <sz val="11"/>
      <color theme="1"/>
      <name val="Arial"/>
      <family val="2"/>
    </font>
    <font>
      <b/>
      <i/>
      <sz val="11"/>
      <color theme="1"/>
      <name val="Arial"/>
      <family val="2"/>
    </font>
    <font>
      <b/>
      <i/>
      <sz val="9"/>
      <color theme="1"/>
      <name val="Arial"/>
      <family val="2"/>
    </font>
    <font>
      <b/>
      <sz val="9"/>
      <name val="Arial"/>
      <family val="2"/>
    </font>
    <font>
      <i/>
      <sz val="9"/>
      <color theme="1"/>
      <name val="Calibri"/>
      <family val="2"/>
      <scheme val="minor"/>
    </font>
    <font>
      <b/>
      <sz val="12"/>
      <name val="Arial"/>
      <family val="2"/>
    </font>
    <font>
      <b/>
      <i/>
      <sz val="10"/>
      <name val="Arial"/>
      <family val="2"/>
    </font>
    <font>
      <b/>
      <i/>
      <sz val="11"/>
      <name val="Arial"/>
      <family val="2"/>
    </font>
    <font>
      <u/>
      <sz val="11"/>
      <color theme="10"/>
      <name val="Calibri"/>
      <family val="2"/>
      <scheme val="minor"/>
    </font>
    <font>
      <sz val="10"/>
      <color theme="1"/>
      <name val="Calibri"/>
      <family val="2"/>
      <scheme val="minor"/>
    </font>
    <font>
      <sz val="10"/>
      <color rgb="FF4D4D4D"/>
      <name val="Calibri"/>
      <family val="2"/>
      <scheme val="minor"/>
    </font>
    <font>
      <b/>
      <sz val="10"/>
      <color rgb="FFCE202D"/>
      <name val="Calibri"/>
      <family val="2"/>
      <scheme val="minor"/>
    </font>
    <font>
      <b/>
      <sz val="10"/>
      <color theme="1"/>
      <name val="Calibri"/>
      <family val="2"/>
      <scheme val="minor"/>
    </font>
    <font>
      <b/>
      <sz val="10"/>
      <name val="Calibri"/>
      <family val="2"/>
      <scheme val="minor"/>
    </font>
    <font>
      <sz val="10"/>
      <name val="Calibri"/>
      <family val="2"/>
      <scheme val="minor"/>
    </font>
    <font>
      <b/>
      <i/>
      <sz val="10"/>
      <name val="Calibri"/>
      <family val="2"/>
      <scheme val="minor"/>
    </font>
  </fonts>
  <fills count="13">
    <fill>
      <patternFill patternType="none"/>
    </fill>
    <fill>
      <patternFill patternType="gray125"/>
    </fill>
    <fill>
      <patternFill patternType="solid">
        <fgColor theme="6"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39">
    <border>
      <left/>
      <right/>
      <top/>
      <bottom/>
      <diagonal/>
    </border>
    <border>
      <left style="medium">
        <color indexed="64"/>
      </left>
      <right/>
      <top/>
      <bottom style="medium">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s>
  <cellStyleXfs count="3">
    <xf numFmtId="0" fontId="0" fillId="0" borderId="0"/>
    <xf numFmtId="44" fontId="10" fillId="0" borderId="0" applyFont="0" applyFill="0" applyBorder="0" applyAlignment="0" applyProtection="0"/>
    <xf numFmtId="0" fontId="22" fillId="0" borderId="0" applyNumberFormat="0" applyFill="0" applyBorder="0" applyAlignment="0" applyProtection="0"/>
  </cellStyleXfs>
  <cellXfs count="336">
    <xf numFmtId="0" fontId="0" fillId="0" borderId="0" xfId="0"/>
    <xf numFmtId="0" fontId="3" fillId="0" borderId="0" xfId="0" applyFont="1"/>
    <xf numFmtId="0" fontId="5" fillId="3"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3" fillId="0" borderId="0" xfId="0" applyFont="1" applyAlignment="1">
      <alignment horizontal="center" vertical="center"/>
    </xf>
    <xf numFmtId="0" fontId="7" fillId="0" borderId="9" xfId="0" applyFont="1" applyBorder="1" applyAlignment="1" applyProtection="1">
      <alignment horizontal="left" vertical="center" wrapText="1"/>
      <protection locked="0"/>
    </xf>
    <xf numFmtId="17" fontId="7" fillId="0" borderId="12" xfId="0" applyNumberFormat="1" applyFont="1" applyBorder="1" applyAlignment="1" applyProtection="1">
      <alignment horizontal="left" vertical="center" wrapText="1"/>
      <protection locked="0"/>
    </xf>
    <xf numFmtId="164" fontId="7" fillId="0" borderId="6" xfId="0" applyNumberFormat="1" applyFont="1" applyBorder="1" applyAlignment="1" applyProtection="1">
      <alignment horizontal="center" vertical="center" wrapText="1"/>
      <protection locked="0"/>
    </xf>
    <xf numFmtId="2" fontId="7" fillId="0" borderId="6" xfId="0" applyNumberFormat="1" applyFont="1" applyBorder="1" applyAlignment="1" applyProtection="1">
      <alignment horizontal="center" vertical="center" wrapText="1"/>
      <protection locked="0"/>
    </xf>
    <xf numFmtId="6" fontId="7" fillId="0" borderId="12" xfId="0" applyNumberFormat="1" applyFont="1" applyBorder="1" applyAlignment="1" applyProtection="1">
      <alignment horizontal="left" vertical="center" wrapText="1"/>
      <protection locked="0"/>
    </xf>
    <xf numFmtId="165" fontId="7" fillId="0" borderId="6" xfId="0" applyNumberFormat="1"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17" fontId="7" fillId="0" borderId="0" xfId="0" applyNumberFormat="1" applyFont="1" applyAlignment="1" applyProtection="1">
      <alignment horizontal="left" vertical="center" wrapText="1"/>
      <protection locked="0"/>
    </xf>
    <xf numFmtId="164" fontId="7" fillId="0" borderId="7" xfId="0" applyNumberFormat="1" applyFont="1" applyBorder="1" applyAlignment="1" applyProtection="1">
      <alignment horizontal="center" vertical="center" wrapText="1"/>
      <protection locked="0"/>
    </xf>
    <xf numFmtId="2" fontId="7" fillId="0" borderId="7" xfId="0" applyNumberFormat="1" applyFont="1" applyBorder="1" applyAlignment="1" applyProtection="1">
      <alignment horizontal="center" vertical="center" wrapText="1"/>
      <protection locked="0"/>
    </xf>
    <xf numFmtId="6" fontId="7" fillId="0" borderId="0" xfId="0" applyNumberFormat="1" applyFont="1" applyAlignment="1" applyProtection="1">
      <alignment horizontal="left" vertical="center" wrapText="1"/>
      <protection locked="0"/>
    </xf>
    <xf numFmtId="165" fontId="7" fillId="0" borderId="7" xfId="0" applyNumberFormat="1"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164" fontId="6" fillId="0" borderId="7" xfId="0" applyNumberFormat="1" applyFont="1" applyBorder="1" applyAlignment="1" applyProtection="1">
      <alignment horizontal="center" vertical="center" wrapText="1"/>
      <protection locked="0"/>
    </xf>
    <xf numFmtId="2" fontId="6" fillId="0" borderId="7" xfId="0" applyNumberFormat="1" applyFont="1" applyBorder="1" applyAlignment="1" applyProtection="1">
      <alignment horizontal="center" vertical="center" wrapText="1"/>
      <protection locked="0"/>
    </xf>
    <xf numFmtId="6" fontId="6" fillId="0" borderId="0" xfId="0" applyNumberFormat="1" applyFont="1" applyAlignment="1" applyProtection="1">
      <alignment horizontal="left" vertical="center" wrapText="1"/>
      <protection locked="0"/>
    </xf>
    <xf numFmtId="165" fontId="6" fillId="0" borderId="7" xfId="0" applyNumberFormat="1" applyFont="1" applyBorder="1" applyAlignment="1" applyProtection="1">
      <alignment horizontal="left"/>
      <protection locked="0"/>
    </xf>
    <xf numFmtId="0" fontId="6" fillId="0" borderId="25"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164" fontId="6" fillId="0" borderId="26" xfId="0" applyNumberFormat="1" applyFont="1" applyBorder="1" applyAlignment="1" applyProtection="1">
      <alignment horizontal="center" vertical="center" wrapText="1"/>
      <protection locked="0"/>
    </xf>
    <xf numFmtId="2" fontId="6" fillId="0" borderId="26" xfId="0" applyNumberFormat="1" applyFont="1" applyBorder="1" applyAlignment="1" applyProtection="1">
      <alignment horizontal="center" vertical="center" wrapText="1"/>
      <protection locked="0"/>
    </xf>
    <xf numFmtId="6" fontId="6" fillId="0" borderId="16" xfId="0" applyNumberFormat="1" applyFont="1" applyBorder="1" applyAlignment="1" applyProtection="1">
      <alignment horizontal="left" vertical="center" wrapText="1"/>
      <protection locked="0"/>
    </xf>
    <xf numFmtId="165" fontId="6" fillId="0" borderId="26" xfId="0" applyNumberFormat="1" applyFont="1" applyBorder="1" applyAlignment="1" applyProtection="1">
      <alignment horizontal="left"/>
      <protection locked="0"/>
    </xf>
    <xf numFmtId="0" fontId="7" fillId="0" borderId="16" xfId="0" applyFont="1" applyBorder="1" applyAlignment="1" applyProtection="1">
      <alignment vertical="center" wrapText="1"/>
      <protection locked="0"/>
    </xf>
    <xf numFmtId="0" fontId="7" fillId="0" borderId="0" xfId="0" applyFont="1" applyAlignment="1" applyProtection="1">
      <alignment vertical="center" wrapText="1"/>
      <protection locked="0"/>
    </xf>
    <xf numFmtId="38" fontId="5" fillId="5" borderId="4" xfId="0" applyNumberFormat="1" applyFont="1" applyFill="1" applyBorder="1" applyAlignment="1">
      <alignment horizontal="center" vertical="center" wrapText="1"/>
    </xf>
    <xf numFmtId="2" fontId="6" fillId="0" borderId="7" xfId="0" applyNumberFormat="1" applyFont="1" applyBorder="1" applyAlignment="1" applyProtection="1">
      <alignment horizontal="center"/>
      <protection locked="0"/>
    </xf>
    <xf numFmtId="2" fontId="6" fillId="0" borderId="26" xfId="0" applyNumberFormat="1" applyFont="1" applyBorder="1" applyAlignment="1" applyProtection="1">
      <alignment horizontal="center"/>
      <protection locked="0"/>
    </xf>
    <xf numFmtId="0" fontId="3" fillId="0" borderId="0" xfId="0" applyFont="1" applyAlignment="1">
      <alignment vertical="center"/>
    </xf>
    <xf numFmtId="0" fontId="3" fillId="0" borderId="0" xfId="0" applyFont="1" applyAlignment="1">
      <alignment wrapText="1"/>
    </xf>
    <xf numFmtId="165" fontId="5" fillId="5" borderId="3" xfId="0" applyNumberFormat="1" applyFont="1" applyFill="1" applyBorder="1" applyAlignment="1">
      <alignment horizontal="center" vertical="center" wrapText="1"/>
    </xf>
    <xf numFmtId="165" fontId="3" fillId="0" borderId="0" xfId="0" applyNumberFormat="1" applyFont="1" applyAlignment="1">
      <alignment horizontal="center" vertical="center"/>
    </xf>
    <xf numFmtId="165" fontId="3" fillId="0" borderId="0" xfId="0" applyNumberFormat="1" applyFont="1"/>
    <xf numFmtId="0" fontId="2" fillId="0" borderId="0" xfId="0" applyFont="1" applyAlignment="1">
      <alignment vertical="center"/>
    </xf>
    <xf numFmtId="0" fontId="0" fillId="0" borderId="0" xfId="0" applyAlignment="1">
      <alignment vertical="center"/>
    </xf>
    <xf numFmtId="0" fontId="11" fillId="0" borderId="0" xfId="0" applyFont="1" applyAlignment="1" applyProtection="1">
      <alignment horizontal="left" vertical="center" wrapText="1"/>
      <protection locked="0"/>
    </xf>
    <xf numFmtId="0" fontId="3" fillId="0" borderId="3" xfId="0" applyFont="1" applyBorder="1" applyAlignment="1">
      <alignment vertical="top" wrapText="1"/>
    </xf>
    <xf numFmtId="0" fontId="14" fillId="0" borderId="3" xfId="0" applyFont="1" applyBorder="1" applyAlignment="1">
      <alignment vertical="top" wrapText="1"/>
    </xf>
    <xf numFmtId="0" fontId="15" fillId="0" borderId="3" xfId="0" applyFont="1" applyBorder="1" applyAlignment="1">
      <alignment vertical="top" wrapText="1"/>
    </xf>
    <xf numFmtId="0" fontId="11" fillId="11" borderId="10" xfId="0" applyFont="1" applyFill="1" applyBorder="1" applyAlignment="1">
      <alignment horizontal="left" vertical="center" wrapText="1"/>
    </xf>
    <xf numFmtId="17" fontId="7" fillId="0" borderId="0" xfId="0" applyNumberFormat="1" applyFont="1" applyAlignment="1">
      <alignment horizontal="left" vertical="center" wrapText="1"/>
    </xf>
    <xf numFmtId="164" fontId="7" fillId="0" borderId="7" xfId="0" applyNumberFormat="1" applyFont="1" applyBorder="1" applyAlignment="1">
      <alignment horizontal="center" vertical="center" wrapText="1"/>
    </xf>
    <xf numFmtId="2" fontId="7" fillId="0" borderId="7" xfId="0" applyNumberFormat="1" applyFont="1" applyBorder="1" applyAlignment="1">
      <alignment horizontal="center" vertical="center" wrapText="1"/>
    </xf>
    <xf numFmtId="0" fontId="6" fillId="0" borderId="10" xfId="0" applyFont="1" applyBorder="1" applyAlignment="1">
      <alignment horizontal="left" vertical="center" wrapText="1"/>
    </xf>
    <xf numFmtId="0" fontId="6" fillId="0" borderId="0" xfId="0" applyFont="1" applyAlignment="1">
      <alignment horizontal="left" vertical="center" wrapText="1"/>
    </xf>
    <xf numFmtId="164" fontId="6" fillId="0" borderId="7" xfId="0" applyNumberFormat="1" applyFont="1" applyBorder="1" applyAlignment="1">
      <alignment horizontal="center" vertical="center" wrapText="1"/>
    </xf>
    <xf numFmtId="2" fontId="6" fillId="0" borderId="7" xfId="0" applyNumberFormat="1" applyFont="1" applyBorder="1" applyAlignment="1">
      <alignment horizontal="center" vertical="center" wrapText="1"/>
    </xf>
    <xf numFmtId="0" fontId="9" fillId="11" borderId="10" xfId="0" applyFont="1" applyFill="1" applyBorder="1" applyAlignment="1">
      <alignment horizontal="left" vertical="center" wrapText="1"/>
    </xf>
    <xf numFmtId="0" fontId="7" fillId="0" borderId="0" xfId="0" applyFont="1" applyAlignment="1">
      <alignment vertical="center" wrapText="1"/>
    </xf>
    <xf numFmtId="0" fontId="6" fillId="0" borderId="25" xfId="0" applyFont="1" applyBorder="1" applyAlignment="1">
      <alignment horizontal="left" vertical="center" wrapText="1"/>
    </xf>
    <xf numFmtId="0" fontId="6" fillId="0" borderId="16" xfId="0" applyFont="1" applyBorder="1" applyAlignment="1">
      <alignment horizontal="left" vertical="center" wrapText="1"/>
    </xf>
    <xf numFmtId="164" fontId="6" fillId="0" borderId="26" xfId="0" applyNumberFormat="1" applyFont="1" applyBorder="1" applyAlignment="1">
      <alignment horizontal="center" vertical="center" wrapText="1"/>
    </xf>
    <xf numFmtId="2" fontId="6" fillId="0" borderId="26" xfId="0" applyNumberFormat="1" applyFont="1" applyBorder="1" applyAlignment="1">
      <alignment horizontal="center" vertical="center" wrapText="1"/>
    </xf>
    <xf numFmtId="0" fontId="7" fillId="0" borderId="16" xfId="0" applyFont="1" applyBorder="1" applyAlignment="1">
      <alignment vertical="center" wrapText="1"/>
    </xf>
    <xf numFmtId="0" fontId="7" fillId="0" borderId="10" xfId="0" applyFont="1" applyBorder="1" applyAlignment="1">
      <alignment horizontal="left" vertical="center" wrapText="1"/>
    </xf>
    <xf numFmtId="0" fontId="4" fillId="0" borderId="17" xfId="0" applyFont="1" applyBorder="1" applyAlignment="1">
      <alignment horizontal="right" vertical="center" wrapText="1"/>
    </xf>
    <xf numFmtId="0" fontId="1" fillId="0" borderId="0" xfId="0" applyFont="1" applyAlignment="1">
      <alignment vertical="center"/>
    </xf>
    <xf numFmtId="0" fontId="3" fillId="0" borderId="0" xfId="0" applyFont="1" applyProtection="1">
      <protection locked="0"/>
    </xf>
    <xf numFmtId="165" fontId="3" fillId="0" borderId="7" xfId="0" applyNumberFormat="1" applyFont="1" applyBorder="1" applyProtection="1">
      <protection locked="0"/>
    </xf>
    <xf numFmtId="0" fontId="14" fillId="0" borderId="0" xfId="0" applyFont="1"/>
    <xf numFmtId="0" fontId="4" fillId="0" borderId="12" xfId="0" applyFont="1" applyBorder="1" applyAlignment="1" applyProtection="1">
      <alignment horizontal="right" vertical="center" wrapText="1"/>
      <protection locked="0"/>
    </xf>
    <xf numFmtId="0" fontId="11" fillId="0" borderId="12" xfId="0" applyFont="1" applyBorder="1" applyAlignment="1" applyProtection="1">
      <alignment horizontal="left" vertical="center" wrapText="1"/>
      <protection locked="0"/>
    </xf>
    <xf numFmtId="165" fontId="3" fillId="0" borderId="0" xfId="0" applyNumberFormat="1" applyFont="1" applyProtection="1">
      <protection locked="0"/>
    </xf>
    <xf numFmtId="165" fontId="6" fillId="0" borderId="10" xfId="0" applyNumberFormat="1" applyFont="1" applyBorder="1" applyAlignment="1">
      <alignment horizontal="center" vertical="center"/>
    </xf>
    <xf numFmtId="165" fontId="7" fillId="0" borderId="10" xfId="0" applyNumberFormat="1" applyFont="1" applyBorder="1" applyAlignment="1">
      <alignment horizontal="center" vertical="center" wrapText="1"/>
    </xf>
    <xf numFmtId="0" fontId="11" fillId="10" borderId="22" xfId="0" applyFont="1" applyFill="1" applyBorder="1" applyAlignment="1" applyProtection="1">
      <alignment horizontal="left" vertical="center" wrapText="1"/>
      <protection locked="0"/>
    </xf>
    <xf numFmtId="0" fontId="11" fillId="10" borderId="8" xfId="0" applyFont="1" applyFill="1" applyBorder="1" applyAlignment="1" applyProtection="1">
      <alignment horizontal="left" vertical="center" wrapText="1"/>
      <protection locked="0"/>
    </xf>
    <xf numFmtId="0" fontId="6"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1" fillId="10" borderId="11" xfId="0" applyFont="1" applyFill="1" applyBorder="1" applyAlignment="1" applyProtection="1">
      <alignment horizontal="left" vertical="center" wrapText="1"/>
      <protection locked="0"/>
    </xf>
    <xf numFmtId="0" fontId="3" fillId="0" borderId="0" xfId="0" applyFont="1" applyAlignment="1" applyProtection="1">
      <alignment vertical="center"/>
      <protection locked="0"/>
    </xf>
    <xf numFmtId="0" fontId="7" fillId="0" borderId="6" xfId="0" applyFont="1" applyBorder="1" applyAlignment="1" applyProtection="1">
      <alignment horizontal="left" vertical="center" wrapText="1"/>
      <protection locked="0"/>
    </xf>
    <xf numFmtId="0" fontId="6" fillId="0" borderId="6" xfId="0" applyFont="1" applyBorder="1" applyAlignment="1" applyProtection="1">
      <alignment vertical="center" wrapText="1"/>
      <protection locked="0"/>
    </xf>
    <xf numFmtId="164" fontId="6" fillId="0" borderId="6" xfId="0" applyNumberFormat="1" applyFont="1" applyBorder="1" applyAlignment="1" applyProtection="1">
      <alignment horizontal="center" vertical="center" wrapText="1"/>
      <protection locked="0"/>
    </xf>
    <xf numFmtId="0" fontId="7" fillId="0" borderId="7" xfId="0" applyFont="1" applyBorder="1" applyAlignment="1" applyProtection="1">
      <alignment horizontal="left" vertical="center" wrapText="1"/>
      <protection locked="0"/>
    </xf>
    <xf numFmtId="0" fontId="6" fillId="0" borderId="7" xfId="0" applyFont="1" applyBorder="1" applyAlignment="1" applyProtection="1">
      <alignment vertical="center" wrapText="1"/>
      <protection locked="0"/>
    </xf>
    <xf numFmtId="0" fontId="6" fillId="0" borderId="7" xfId="0" applyFont="1" applyBorder="1" applyAlignment="1" applyProtection="1">
      <alignment horizontal="left" vertical="center" wrapText="1"/>
      <protection locked="0"/>
    </xf>
    <xf numFmtId="17" fontId="7" fillId="0" borderId="12" xfId="0" applyNumberFormat="1" applyFont="1" applyBorder="1" applyAlignment="1" applyProtection="1">
      <alignment vertical="center" wrapText="1"/>
      <protection locked="0"/>
    </xf>
    <xf numFmtId="0" fontId="6" fillId="0" borderId="12" xfId="0" applyFont="1" applyBorder="1" applyAlignment="1" applyProtection="1">
      <alignment horizontal="left" vertical="center" wrapText="1"/>
      <protection locked="0"/>
    </xf>
    <xf numFmtId="2" fontId="6" fillId="0" borderId="6" xfId="0" applyNumberFormat="1" applyFont="1" applyBorder="1" applyAlignment="1" applyProtection="1">
      <alignment horizontal="center" vertical="center" wrapText="1"/>
      <protection locked="0"/>
    </xf>
    <xf numFmtId="0" fontId="6" fillId="0" borderId="7" xfId="0" applyFont="1" applyBorder="1" applyAlignment="1">
      <alignment horizontal="left" vertical="center" wrapText="1"/>
    </xf>
    <xf numFmtId="165" fontId="6" fillId="0" borderId="7" xfId="0" applyNumberFormat="1" applyFont="1" applyBorder="1" applyAlignment="1">
      <alignment horizontal="center" vertical="center"/>
    </xf>
    <xf numFmtId="0" fontId="3" fillId="0" borderId="0" xfId="0" applyFont="1" applyAlignment="1" applyProtection="1">
      <alignment horizontal="center" vertical="center"/>
      <protection locked="0"/>
    </xf>
    <xf numFmtId="2" fontId="6" fillId="0" borderId="7" xfId="0" applyNumberFormat="1" applyFont="1" applyBorder="1" applyAlignment="1" applyProtection="1">
      <alignment horizontal="center" vertical="center"/>
      <protection locked="0"/>
    </xf>
    <xf numFmtId="6" fontId="6" fillId="0" borderId="12" xfId="0" applyNumberFormat="1" applyFont="1" applyBorder="1" applyAlignment="1" applyProtection="1">
      <alignment horizontal="left" vertical="center" wrapText="1"/>
      <protection locked="0"/>
    </xf>
    <xf numFmtId="2" fontId="6" fillId="0" borderId="26" xfId="0" applyNumberFormat="1" applyFont="1" applyBorder="1" applyAlignment="1" applyProtection="1">
      <alignment horizontal="center" vertical="center"/>
      <protection locked="0"/>
    </xf>
    <xf numFmtId="166" fontId="6" fillId="0" borderId="6" xfId="0" applyNumberFormat="1" applyFont="1" applyBorder="1" applyAlignment="1" applyProtection="1">
      <alignment horizontal="center" vertical="center" wrapText="1"/>
      <protection locked="0"/>
    </xf>
    <xf numFmtId="166" fontId="6" fillId="0" borderId="13" xfId="0" applyNumberFormat="1" applyFont="1" applyBorder="1" applyAlignment="1" applyProtection="1">
      <alignment horizontal="center" vertical="center" wrapText="1"/>
      <protection locked="0"/>
    </xf>
    <xf numFmtId="166" fontId="6" fillId="0" borderId="7" xfId="0" applyNumberFormat="1" applyFont="1" applyBorder="1" applyAlignment="1" applyProtection="1">
      <alignment horizontal="center" vertical="center" wrapText="1"/>
      <protection locked="0"/>
    </xf>
    <xf numFmtId="166" fontId="6" fillId="0" borderId="14" xfId="0" applyNumberFormat="1" applyFont="1" applyBorder="1" applyAlignment="1" applyProtection="1">
      <alignment horizontal="center" vertical="center" wrapText="1"/>
      <protection locked="0"/>
    </xf>
    <xf numFmtId="166" fontId="7" fillId="0" borderId="6" xfId="0" applyNumberFormat="1" applyFont="1" applyBorder="1" applyAlignment="1" applyProtection="1">
      <alignment horizontal="center" vertical="center" wrapText="1"/>
      <protection locked="0"/>
    </xf>
    <xf numFmtId="166" fontId="7" fillId="0" borderId="13" xfId="0" applyNumberFormat="1" applyFont="1" applyBorder="1" applyAlignment="1" applyProtection="1">
      <alignment horizontal="center" vertical="center" wrapText="1"/>
      <protection locked="0"/>
    </xf>
    <xf numFmtId="166" fontId="7" fillId="0" borderId="7" xfId="0" applyNumberFormat="1" applyFont="1" applyBorder="1" applyAlignment="1" applyProtection="1">
      <alignment horizontal="center" vertical="center" wrapText="1"/>
      <protection locked="0"/>
    </xf>
    <xf numFmtId="166" fontId="7" fillId="0" borderId="14" xfId="0" applyNumberFormat="1" applyFont="1" applyBorder="1" applyAlignment="1" applyProtection="1">
      <alignment horizontal="center" vertical="center" wrapText="1"/>
      <protection locked="0"/>
    </xf>
    <xf numFmtId="166" fontId="6" fillId="0" borderId="26" xfId="0" applyNumberFormat="1" applyFont="1" applyBorder="1" applyAlignment="1">
      <alignment horizontal="center" vertical="center" wrapText="1"/>
    </xf>
    <xf numFmtId="166" fontId="6" fillId="0" borderId="27" xfId="0" applyNumberFormat="1" applyFont="1" applyBorder="1" applyAlignment="1">
      <alignment horizontal="center" vertical="center" wrapText="1"/>
    </xf>
    <xf numFmtId="166" fontId="6" fillId="0" borderId="7" xfId="0" applyNumberFormat="1" applyFont="1" applyBorder="1" applyAlignment="1">
      <alignment horizontal="center" vertical="center" wrapText="1"/>
    </xf>
    <xf numFmtId="166" fontId="6" fillId="0" borderId="14" xfId="0" applyNumberFormat="1" applyFont="1" applyBorder="1" applyAlignment="1">
      <alignment horizontal="center" vertical="center" wrapText="1"/>
    </xf>
    <xf numFmtId="166" fontId="7" fillId="0" borderId="14" xfId="0" applyNumberFormat="1" applyFont="1" applyBorder="1" applyAlignment="1">
      <alignment horizontal="center" vertical="center" wrapText="1"/>
    </xf>
    <xf numFmtId="166" fontId="3" fillId="0" borderId="7" xfId="0" applyNumberFormat="1" applyFont="1" applyBorder="1" applyAlignment="1" applyProtection="1">
      <alignment vertical="center"/>
      <protection locked="0"/>
    </xf>
    <xf numFmtId="166" fontId="6" fillId="0" borderId="26" xfId="0" applyNumberFormat="1" applyFont="1" applyBorder="1" applyAlignment="1" applyProtection="1">
      <alignment horizontal="center" vertical="center" wrapText="1"/>
      <protection locked="0"/>
    </xf>
    <xf numFmtId="166" fontId="6" fillId="0" borderId="27" xfId="0" applyNumberFormat="1" applyFont="1" applyBorder="1" applyAlignment="1" applyProtection="1">
      <alignment horizontal="center" vertical="center" wrapText="1"/>
      <protection locked="0"/>
    </xf>
    <xf numFmtId="166" fontId="4" fillId="0" borderId="18" xfId="0" applyNumberFormat="1" applyFont="1" applyBorder="1" applyAlignment="1">
      <alignment horizontal="right" vertical="center" wrapText="1"/>
    </xf>
    <xf numFmtId="166" fontId="4" fillId="0" borderId="19" xfId="0" applyNumberFormat="1" applyFont="1" applyBorder="1" applyAlignment="1">
      <alignment horizontal="right" vertical="center" wrapText="1"/>
    </xf>
    <xf numFmtId="166" fontId="3" fillId="0" borderId="0" xfId="0" applyNumberFormat="1" applyFont="1" applyAlignment="1">
      <alignment vertical="center"/>
    </xf>
    <xf numFmtId="164" fontId="3" fillId="0" borderId="0" xfId="0" applyNumberFormat="1" applyFont="1"/>
    <xf numFmtId="166" fontId="6" fillId="0" borderId="3" xfId="0" applyNumberFormat="1" applyFont="1" applyBorder="1" applyAlignment="1">
      <alignment horizontal="center" vertical="center" wrapText="1"/>
    </xf>
    <xf numFmtId="166" fontId="6" fillId="0" borderId="6" xfId="0" applyNumberFormat="1" applyFont="1" applyBorder="1" applyAlignment="1" applyProtection="1">
      <alignment vertical="center"/>
      <protection locked="0"/>
    </xf>
    <xf numFmtId="166" fontId="6" fillId="0" borderId="7" xfId="0" applyNumberFormat="1" applyFont="1" applyBorder="1" applyAlignment="1" applyProtection="1">
      <alignment vertical="center"/>
      <protection locked="0"/>
    </xf>
    <xf numFmtId="166" fontId="9" fillId="0" borderId="0" xfId="1" applyNumberFormat="1" applyFont="1" applyAlignment="1" applyProtection="1">
      <alignment horizontal="right" vertical="center"/>
      <protection locked="0"/>
    </xf>
    <xf numFmtId="166" fontId="6" fillId="0" borderId="0" xfId="0" applyNumberFormat="1" applyFont="1" applyAlignment="1">
      <alignment vertical="center"/>
    </xf>
    <xf numFmtId="164" fontId="5" fillId="2" borderId="4" xfId="0" applyNumberFormat="1" applyFont="1" applyFill="1" applyBorder="1" applyAlignment="1">
      <alignment horizontal="center" vertical="center" wrapText="1"/>
    </xf>
    <xf numFmtId="164" fontId="4" fillId="0" borderId="12" xfId="0" applyNumberFormat="1" applyFont="1" applyBorder="1" applyAlignment="1" applyProtection="1">
      <alignment horizontal="right" vertical="center" wrapText="1"/>
      <protection locked="0"/>
    </xf>
    <xf numFmtId="164" fontId="3" fillId="0" borderId="0" xfId="0" applyNumberFormat="1" applyFont="1" applyProtection="1">
      <protection locked="0"/>
    </xf>
    <xf numFmtId="166" fontId="6" fillId="0" borderId="7" xfId="0" applyNumberFormat="1" applyFont="1" applyBorder="1" applyAlignment="1">
      <alignment vertical="center"/>
    </xf>
    <xf numFmtId="0" fontId="9" fillId="0" borderId="0" xfId="0" applyFont="1" applyAlignment="1" applyProtection="1">
      <alignment horizontal="right" vertical="center" wrapText="1"/>
      <protection locked="0"/>
    </xf>
    <xf numFmtId="164" fontId="9" fillId="0" borderId="0" xfId="1" applyNumberFormat="1" applyFont="1" applyAlignment="1" applyProtection="1">
      <alignment horizontal="right" vertical="center" wrapText="1"/>
      <protection locked="0"/>
    </xf>
    <xf numFmtId="0" fontId="6" fillId="0" borderId="0" xfId="0" applyFont="1" applyAlignment="1">
      <alignment vertical="center" wrapText="1"/>
    </xf>
    <xf numFmtId="165" fontId="7" fillId="0" borderId="6" xfId="0" applyNumberFormat="1" applyFont="1" applyBorder="1" applyAlignment="1" applyProtection="1">
      <alignment horizontal="center" vertical="center" wrapText="1"/>
      <protection locked="0"/>
    </xf>
    <xf numFmtId="165" fontId="3" fillId="0" borderId="7" xfId="0" applyNumberFormat="1" applyFont="1" applyBorder="1" applyAlignment="1" applyProtection="1">
      <alignment horizontal="center" vertical="center"/>
      <protection locked="0"/>
    </xf>
    <xf numFmtId="165" fontId="7" fillId="0" borderId="7" xfId="0" applyNumberFormat="1" applyFont="1" applyBorder="1" applyAlignment="1" applyProtection="1">
      <alignment horizontal="center" vertical="center" wrapText="1"/>
      <protection locked="0"/>
    </xf>
    <xf numFmtId="165" fontId="6" fillId="0" borderId="7" xfId="0" applyNumberFormat="1" applyFont="1" applyBorder="1" applyAlignment="1" applyProtection="1">
      <alignment horizontal="center" vertical="center"/>
      <protection locked="0"/>
    </xf>
    <xf numFmtId="165" fontId="6" fillId="0" borderId="6" xfId="0" applyNumberFormat="1" applyFont="1" applyBorder="1" applyAlignment="1" applyProtection="1">
      <alignment horizontal="center" vertical="center"/>
      <protection locked="0"/>
    </xf>
    <xf numFmtId="165" fontId="6" fillId="0" borderId="26" xfId="0" applyNumberFormat="1" applyFont="1" applyBorder="1" applyAlignment="1" applyProtection="1">
      <alignment horizontal="center" vertical="center"/>
      <protection locked="0"/>
    </xf>
    <xf numFmtId="165" fontId="3" fillId="0" borderId="0" xfId="0" applyNumberFormat="1" applyFont="1" applyAlignment="1" applyProtection="1">
      <alignment horizontal="center" vertical="center"/>
      <protection locked="0"/>
    </xf>
    <xf numFmtId="6" fontId="7" fillId="0" borderId="7" xfId="0" applyNumberFormat="1" applyFont="1" applyBorder="1" applyAlignment="1" applyProtection="1">
      <alignment horizontal="center" vertical="center" wrapText="1"/>
      <protection locked="0"/>
    </xf>
    <xf numFmtId="165" fontId="6" fillId="0" borderId="6" xfId="0" applyNumberFormat="1" applyFont="1" applyBorder="1" applyAlignment="1">
      <alignment horizontal="center" vertical="center"/>
    </xf>
    <xf numFmtId="165" fontId="7" fillId="0" borderId="7" xfId="0" applyNumberFormat="1" applyFont="1" applyBorder="1" applyAlignment="1">
      <alignment horizontal="center" vertical="center" wrapText="1"/>
    </xf>
    <xf numFmtId="0" fontId="6" fillId="0" borderId="6" xfId="0" applyFont="1" applyBorder="1" applyAlignment="1" applyProtection="1">
      <alignment horizontal="left" vertical="center" wrapText="1"/>
      <protection locked="0"/>
    </xf>
    <xf numFmtId="2" fontId="6" fillId="0" borderId="7" xfId="0" applyNumberFormat="1" applyFont="1" applyBorder="1" applyAlignment="1">
      <alignment horizontal="left" vertical="center" wrapText="1"/>
    </xf>
    <xf numFmtId="2" fontId="7" fillId="0" borderId="7" xfId="0" applyNumberFormat="1" applyFont="1" applyBorder="1" applyAlignment="1">
      <alignment horizontal="left" vertical="center" wrapText="1"/>
    </xf>
    <xf numFmtId="166" fontId="9" fillId="0" borderId="0" xfId="0" applyNumberFormat="1" applyFont="1" applyAlignment="1" applyProtection="1">
      <alignment horizontal="right" vertical="center" wrapText="1"/>
      <protection locked="0"/>
    </xf>
    <xf numFmtId="0" fontId="9" fillId="10" borderId="33" xfId="0" applyFont="1" applyFill="1" applyBorder="1" applyAlignment="1" applyProtection="1">
      <alignment horizontal="left" vertical="center" wrapText="1"/>
      <protection locked="0"/>
    </xf>
    <xf numFmtId="164" fontId="9" fillId="10" borderId="8" xfId="0" applyNumberFormat="1" applyFont="1" applyFill="1" applyBorder="1" applyAlignment="1" applyProtection="1">
      <alignment horizontal="center" vertical="center" wrapText="1"/>
      <protection locked="0"/>
    </xf>
    <xf numFmtId="2" fontId="9" fillId="10" borderId="8" xfId="0" applyNumberFormat="1" applyFont="1" applyFill="1" applyBorder="1" applyAlignment="1" applyProtection="1">
      <alignment horizontal="center" vertical="center" wrapText="1"/>
      <protection locked="0"/>
    </xf>
    <xf numFmtId="166" fontId="9" fillId="10" borderId="8" xfId="0" applyNumberFormat="1" applyFont="1" applyFill="1" applyBorder="1" applyAlignment="1" applyProtection="1">
      <alignment horizontal="center" vertical="center" wrapText="1"/>
      <protection locked="0"/>
    </xf>
    <xf numFmtId="166" fontId="9" fillId="10" borderId="15" xfId="0" applyNumberFormat="1" applyFont="1" applyFill="1" applyBorder="1" applyAlignment="1" applyProtection="1">
      <alignment horizontal="center" vertical="center" wrapText="1"/>
      <protection locked="0"/>
    </xf>
    <xf numFmtId="166" fontId="9" fillId="10" borderId="8" xfId="0" applyNumberFormat="1" applyFont="1" applyFill="1" applyBorder="1" applyAlignment="1" applyProtection="1">
      <alignment vertical="center"/>
      <protection locked="0"/>
    </xf>
    <xf numFmtId="164" fontId="9" fillId="10" borderId="8" xfId="0" applyNumberFormat="1" applyFont="1" applyFill="1" applyBorder="1" applyAlignment="1" applyProtection="1">
      <alignment horizontal="left" vertical="center" wrapText="1"/>
      <protection locked="0"/>
    </xf>
    <xf numFmtId="2" fontId="9" fillId="10" borderId="8" xfId="0" applyNumberFormat="1" applyFont="1" applyFill="1" applyBorder="1" applyAlignment="1" applyProtection="1">
      <alignment horizontal="center" vertical="center"/>
      <protection locked="0"/>
    </xf>
    <xf numFmtId="165" fontId="9" fillId="10" borderId="8" xfId="0" applyNumberFormat="1" applyFont="1" applyFill="1" applyBorder="1" applyAlignment="1" applyProtection="1">
      <alignment horizontal="center" vertical="center"/>
      <protection locked="0"/>
    </xf>
    <xf numFmtId="0" fontId="14" fillId="10" borderId="0" xfId="0" applyFont="1" applyFill="1" applyProtection="1">
      <protection locked="0"/>
    </xf>
    <xf numFmtId="0" fontId="11" fillId="10" borderId="11" xfId="0" applyFont="1" applyFill="1" applyBorder="1" applyAlignment="1" applyProtection="1">
      <alignment horizontal="center" vertical="center" wrapText="1"/>
      <protection locked="0"/>
    </xf>
    <xf numFmtId="2" fontId="11" fillId="10" borderId="8" xfId="0" applyNumberFormat="1" applyFont="1" applyFill="1" applyBorder="1" applyAlignment="1" applyProtection="1">
      <alignment horizontal="center" vertical="center"/>
      <protection locked="0"/>
    </xf>
    <xf numFmtId="165" fontId="11" fillId="10" borderId="8" xfId="0" applyNumberFormat="1" applyFont="1" applyFill="1" applyBorder="1" applyAlignment="1" applyProtection="1">
      <alignment horizontal="center" vertical="center"/>
      <protection locked="0"/>
    </xf>
    <xf numFmtId="0" fontId="11" fillId="10" borderId="11" xfId="0" applyFont="1" applyFill="1" applyBorder="1" applyAlignment="1" applyProtection="1">
      <alignment horizontal="center" vertical="top" wrapText="1"/>
      <protection locked="0"/>
    </xf>
    <xf numFmtId="0" fontId="9" fillId="10" borderId="33" xfId="0" applyFont="1" applyFill="1" applyBorder="1" applyAlignment="1" applyProtection="1">
      <alignment horizontal="center" vertical="center" wrapText="1"/>
      <protection locked="0"/>
    </xf>
    <xf numFmtId="166" fontId="9" fillId="10" borderId="8" xfId="0" applyNumberFormat="1" applyFont="1" applyFill="1" applyBorder="1" applyAlignment="1" applyProtection="1">
      <alignment horizontal="center" vertical="center"/>
      <protection locked="0"/>
    </xf>
    <xf numFmtId="0" fontId="14" fillId="10" borderId="0" xfId="0" applyFont="1" applyFill="1" applyAlignment="1" applyProtection="1">
      <alignment horizontal="center"/>
      <protection locked="0"/>
    </xf>
    <xf numFmtId="0" fontId="9" fillId="10" borderId="0" xfId="0" applyFont="1" applyFill="1" applyAlignment="1" applyProtection="1">
      <alignment horizontal="left" vertical="center" wrapText="1"/>
      <protection locked="0"/>
    </xf>
    <xf numFmtId="2" fontId="9" fillId="10" borderId="7" xfId="0" applyNumberFormat="1" applyFont="1" applyFill="1" applyBorder="1" applyAlignment="1" applyProtection="1">
      <alignment horizontal="center" vertical="center" wrapText="1"/>
      <protection locked="0"/>
    </xf>
    <xf numFmtId="164" fontId="9" fillId="10" borderId="7" xfId="0" applyNumberFormat="1" applyFont="1" applyFill="1" applyBorder="1" applyAlignment="1" applyProtection="1">
      <alignment horizontal="center" vertical="center" wrapText="1"/>
      <protection locked="0"/>
    </xf>
    <xf numFmtId="166" fontId="9" fillId="10" borderId="7" xfId="0" applyNumberFormat="1" applyFont="1" applyFill="1" applyBorder="1" applyAlignment="1" applyProtection="1">
      <alignment horizontal="center" vertical="center" wrapText="1"/>
      <protection locked="0"/>
    </xf>
    <xf numFmtId="166" fontId="9" fillId="10" borderId="14" xfId="0" applyNumberFormat="1" applyFont="1" applyFill="1" applyBorder="1" applyAlignment="1" applyProtection="1">
      <alignment horizontal="center" vertical="center" wrapText="1"/>
      <protection locked="0"/>
    </xf>
    <xf numFmtId="0" fontId="11" fillId="10" borderId="8" xfId="0" applyFont="1" applyFill="1" applyBorder="1" applyAlignment="1" applyProtection="1">
      <alignment horizontal="center" vertical="center" wrapText="1"/>
      <protection locked="0"/>
    </xf>
    <xf numFmtId="0" fontId="9" fillId="10" borderId="0" xfId="0" applyFont="1" applyFill="1" applyAlignment="1" applyProtection="1">
      <alignment horizontal="center" vertical="center" wrapText="1"/>
      <protection locked="0"/>
    </xf>
    <xf numFmtId="0" fontId="9" fillId="0" borderId="0" xfId="0" applyFont="1"/>
    <xf numFmtId="0" fontId="9" fillId="0" borderId="0" xfId="0" applyFont="1" applyAlignment="1">
      <alignment vertical="center"/>
    </xf>
    <xf numFmtId="0" fontId="9" fillId="0" borderId="0" xfId="0" applyFont="1" applyAlignment="1">
      <alignment horizontal="center" vertical="center"/>
    </xf>
    <xf numFmtId="166" fontId="9" fillId="0" borderId="0" xfId="0" applyNumberFormat="1" applyFont="1" applyAlignment="1">
      <alignment vertical="center"/>
    </xf>
    <xf numFmtId="166" fontId="18" fillId="0" borderId="0" xfId="0" applyNumberFormat="1" applyFont="1" applyAlignment="1">
      <alignment vertical="center"/>
    </xf>
    <xf numFmtId="0" fontId="18" fillId="0" borderId="0" xfId="0" applyFont="1" applyAlignment="1">
      <alignment vertical="center" wrapText="1"/>
    </xf>
    <xf numFmtId="165" fontId="9" fillId="0" borderId="0" xfId="0" applyNumberFormat="1" applyFont="1" applyAlignment="1">
      <alignment horizontal="center" vertical="center"/>
    </xf>
    <xf numFmtId="0" fontId="9" fillId="0" borderId="0" xfId="0" applyFont="1" applyAlignment="1">
      <alignment vertical="center" wrapText="1"/>
    </xf>
    <xf numFmtId="166" fontId="4" fillId="0" borderId="18" xfId="0" applyNumberFormat="1" applyFont="1" applyBorder="1" applyAlignment="1">
      <alignment horizontal="center" vertical="center" wrapText="1"/>
    </xf>
    <xf numFmtId="166" fontId="4" fillId="0" borderId="19" xfId="0" applyNumberFormat="1" applyFont="1" applyBorder="1" applyAlignment="1">
      <alignment horizontal="center" vertical="center" wrapText="1"/>
    </xf>
    <xf numFmtId="166" fontId="4" fillId="0" borderId="20" xfId="0" applyNumberFormat="1" applyFont="1" applyBorder="1" applyAlignment="1">
      <alignment horizontal="center" vertical="center"/>
    </xf>
    <xf numFmtId="166" fontId="9" fillId="11" borderId="0" xfId="0" applyNumberFormat="1" applyFont="1" applyFill="1" applyAlignment="1">
      <alignment vertical="center"/>
    </xf>
    <xf numFmtId="166" fontId="9" fillId="11" borderId="0" xfId="0" applyNumberFormat="1" applyFont="1" applyFill="1" applyAlignment="1">
      <alignment horizontal="right" vertical="center"/>
    </xf>
    <xf numFmtId="0" fontId="11" fillId="10" borderId="2" xfId="0" applyFont="1" applyFill="1" applyBorder="1" applyAlignment="1" applyProtection="1">
      <alignment horizontal="left" vertical="center" wrapText="1"/>
      <protection locked="0"/>
    </xf>
    <xf numFmtId="164" fontId="11" fillId="10" borderId="23" xfId="0" applyNumberFormat="1" applyFont="1" applyFill="1" applyBorder="1" applyAlignment="1" applyProtection="1">
      <alignment horizontal="center" vertical="center" wrapText="1"/>
      <protection locked="0"/>
    </xf>
    <xf numFmtId="2" fontId="11" fillId="10" borderId="23" xfId="0" applyNumberFormat="1" applyFont="1" applyFill="1" applyBorder="1" applyAlignment="1" applyProtection="1">
      <alignment horizontal="center" vertical="center" wrapText="1"/>
      <protection locked="0"/>
    </xf>
    <xf numFmtId="6" fontId="11" fillId="10" borderId="2" xfId="0" applyNumberFormat="1" applyFont="1" applyFill="1" applyBorder="1" applyAlignment="1" applyProtection="1">
      <alignment horizontal="left" vertical="center" wrapText="1"/>
      <protection locked="0"/>
    </xf>
    <xf numFmtId="2" fontId="11" fillId="10" borderId="23" xfId="0" applyNumberFormat="1" applyFont="1" applyFill="1" applyBorder="1" applyAlignment="1" applyProtection="1">
      <alignment horizontal="center"/>
      <protection locked="0"/>
    </xf>
    <xf numFmtId="165" fontId="11" fillId="10" borderId="23" xfId="0" applyNumberFormat="1" applyFont="1" applyFill="1" applyBorder="1" applyAlignment="1" applyProtection="1">
      <alignment horizontal="left"/>
      <protection locked="0"/>
    </xf>
    <xf numFmtId="6" fontId="9" fillId="10" borderId="0" xfId="0" applyNumberFormat="1" applyFont="1" applyFill="1" applyAlignment="1" applyProtection="1">
      <alignment horizontal="left" vertical="center" wrapText="1"/>
      <protection locked="0"/>
    </xf>
    <xf numFmtId="2" fontId="9" fillId="10" borderId="7" xfId="0" applyNumberFormat="1" applyFont="1" applyFill="1" applyBorder="1" applyAlignment="1" applyProtection="1">
      <alignment horizontal="center"/>
      <protection locked="0"/>
    </xf>
    <xf numFmtId="165" fontId="9" fillId="10" borderId="7" xfId="0" applyNumberFormat="1" applyFont="1" applyFill="1" applyBorder="1" applyAlignment="1" applyProtection="1">
      <alignment horizontal="left"/>
      <protection locked="0"/>
    </xf>
    <xf numFmtId="0" fontId="9" fillId="10" borderId="2" xfId="0" applyFont="1" applyFill="1" applyBorder="1" applyAlignment="1" applyProtection="1">
      <alignment horizontal="left" vertical="center" wrapText="1"/>
      <protection locked="0"/>
    </xf>
    <xf numFmtId="164" fontId="9" fillId="10" borderId="23" xfId="0" applyNumberFormat="1" applyFont="1" applyFill="1" applyBorder="1" applyAlignment="1" applyProtection="1">
      <alignment horizontal="center" vertical="center" wrapText="1"/>
      <protection locked="0"/>
    </xf>
    <xf numFmtId="2" fontId="9" fillId="10" borderId="23" xfId="0" applyNumberFormat="1" applyFont="1" applyFill="1" applyBorder="1" applyAlignment="1" applyProtection="1">
      <alignment horizontal="center" vertical="center" wrapText="1"/>
      <protection locked="0"/>
    </xf>
    <xf numFmtId="6" fontId="9" fillId="10" borderId="2" xfId="0" applyNumberFormat="1" applyFont="1" applyFill="1" applyBorder="1" applyAlignment="1" applyProtection="1">
      <alignment horizontal="left" vertical="center" wrapText="1"/>
      <protection locked="0"/>
    </xf>
    <xf numFmtId="2" fontId="9" fillId="10" borderId="23" xfId="0" applyNumberFormat="1" applyFont="1" applyFill="1" applyBorder="1" applyAlignment="1" applyProtection="1">
      <alignment horizontal="center"/>
      <protection locked="0"/>
    </xf>
    <xf numFmtId="165" fontId="9" fillId="10" borderId="23" xfId="0" applyNumberFormat="1" applyFont="1" applyFill="1" applyBorder="1" applyAlignment="1" applyProtection="1">
      <alignment horizontal="left"/>
      <protection locked="0"/>
    </xf>
    <xf numFmtId="166" fontId="9" fillId="0" borderId="0" xfId="0" applyNumberFormat="1" applyFont="1" applyAlignment="1" applyProtection="1">
      <alignment horizontal="center" vertical="center"/>
      <protection locked="0"/>
    </xf>
    <xf numFmtId="166" fontId="9" fillId="0" borderId="0" xfId="1" applyNumberFormat="1" applyFont="1" applyAlignment="1" applyProtection="1">
      <alignment horizontal="center" vertical="center"/>
      <protection locked="0"/>
    </xf>
    <xf numFmtId="166" fontId="0" fillId="0" borderId="0" xfId="0" applyNumberFormat="1" applyAlignment="1">
      <alignment horizontal="center" vertical="center"/>
    </xf>
    <xf numFmtId="166" fontId="6" fillId="0" borderId="0" xfId="0" applyNumberFormat="1" applyFont="1" applyAlignment="1">
      <alignment horizontal="center" vertical="center"/>
    </xf>
    <xf numFmtId="0" fontId="9" fillId="10" borderId="0" xfId="0" applyFont="1" applyFill="1" applyAlignment="1" applyProtection="1">
      <alignment horizontal="left"/>
      <protection locked="0"/>
    </xf>
    <xf numFmtId="165" fontId="9" fillId="10" borderId="23" xfId="0" applyNumberFormat="1" applyFont="1" applyFill="1" applyBorder="1" applyAlignment="1" applyProtection="1">
      <alignment horizontal="center"/>
      <protection locked="0"/>
    </xf>
    <xf numFmtId="6" fontId="9" fillId="10" borderId="11" xfId="0" applyNumberFormat="1" applyFont="1" applyFill="1" applyBorder="1" applyAlignment="1" applyProtection="1">
      <alignment horizontal="left" vertical="center" wrapText="1"/>
      <protection locked="0"/>
    </xf>
    <xf numFmtId="2" fontId="9" fillId="10" borderId="8" xfId="0" applyNumberFormat="1" applyFont="1" applyFill="1" applyBorder="1" applyAlignment="1" applyProtection="1">
      <alignment horizontal="center"/>
      <protection locked="0"/>
    </xf>
    <xf numFmtId="165" fontId="9" fillId="10" borderId="8" xfId="0" applyNumberFormat="1" applyFont="1" applyFill="1" applyBorder="1" applyAlignment="1" applyProtection="1">
      <alignment horizontal="center"/>
      <protection locked="0"/>
    </xf>
    <xf numFmtId="166" fontId="4" fillId="0" borderId="20" xfId="1" applyNumberFormat="1" applyFont="1" applyFill="1" applyBorder="1" applyProtection="1"/>
    <xf numFmtId="0" fontId="12" fillId="0" borderId="28" xfId="0" applyFont="1" applyBorder="1" applyAlignment="1">
      <alignment vertical="center"/>
    </xf>
    <xf numFmtId="0" fontId="3" fillId="0" borderId="12" xfId="0" applyFont="1" applyBorder="1" applyAlignment="1">
      <alignment vertical="center"/>
    </xf>
    <xf numFmtId="0" fontId="4" fillId="0" borderId="31" xfId="0" applyFont="1" applyBorder="1" applyAlignment="1">
      <alignment horizontal="right" vertical="center"/>
    </xf>
    <xf numFmtId="0" fontId="6" fillId="0" borderId="25" xfId="0" applyFont="1" applyBorder="1" applyAlignment="1">
      <alignment horizontal="left" vertical="top" wrapText="1"/>
    </xf>
    <xf numFmtId="164" fontId="7" fillId="0" borderId="6" xfId="0" applyNumberFormat="1" applyFont="1" applyBorder="1" applyAlignment="1">
      <alignment horizontal="center" vertical="center" wrapText="1"/>
    </xf>
    <xf numFmtId="164" fontId="11" fillId="10" borderId="23" xfId="0" applyNumberFormat="1" applyFont="1" applyFill="1" applyBorder="1" applyAlignment="1">
      <alignment horizontal="center" vertical="center" wrapText="1"/>
    </xf>
    <xf numFmtId="164" fontId="9" fillId="10" borderId="7" xfId="0" applyNumberFormat="1" applyFont="1" applyFill="1" applyBorder="1" applyAlignment="1">
      <alignment horizontal="center" vertical="center" wrapText="1"/>
    </xf>
    <xf numFmtId="164" fontId="9" fillId="10" borderId="23" xfId="0" applyNumberFormat="1" applyFont="1" applyFill="1" applyBorder="1" applyAlignment="1">
      <alignment horizontal="center" vertical="center" wrapText="1"/>
    </xf>
    <xf numFmtId="166" fontId="6" fillId="0" borderId="6" xfId="0" applyNumberFormat="1" applyFont="1" applyBorder="1" applyAlignment="1">
      <alignment horizontal="center" vertical="center"/>
    </xf>
    <xf numFmtId="166" fontId="6" fillId="0" borderId="7" xfId="0" applyNumberFormat="1" applyFont="1" applyBorder="1" applyAlignment="1">
      <alignment horizontal="center" vertical="center"/>
    </xf>
    <xf numFmtId="166" fontId="9" fillId="10" borderId="23" xfId="0" applyNumberFormat="1" applyFont="1" applyFill="1" applyBorder="1" applyAlignment="1">
      <alignment horizontal="center" vertical="center"/>
    </xf>
    <xf numFmtId="166" fontId="9" fillId="10" borderId="8" xfId="0" applyNumberFormat="1" applyFont="1" applyFill="1" applyBorder="1" applyAlignment="1">
      <alignment horizontal="center" vertical="center"/>
    </xf>
    <xf numFmtId="164" fontId="5" fillId="2" borderId="5" xfId="0" applyNumberFormat="1" applyFont="1" applyFill="1" applyBorder="1" applyAlignment="1">
      <alignment horizontal="center" vertical="center" wrapText="1"/>
    </xf>
    <xf numFmtId="164" fontId="4" fillId="0" borderId="38" xfId="0" applyNumberFormat="1" applyFont="1" applyBorder="1" applyAlignment="1">
      <alignment horizontal="right" vertical="center" wrapText="1"/>
    </xf>
    <xf numFmtId="166" fontId="11" fillId="10" borderId="23" xfId="0" applyNumberFormat="1" applyFont="1" applyFill="1" applyBorder="1" applyAlignment="1" applyProtection="1">
      <alignment horizontal="center" vertical="center" wrapText="1"/>
      <protection locked="0"/>
    </xf>
    <xf numFmtId="166" fontId="9" fillId="10" borderId="23" xfId="0" applyNumberFormat="1" applyFont="1" applyFill="1" applyBorder="1" applyAlignment="1" applyProtection="1">
      <alignment horizontal="center" vertical="center" wrapText="1"/>
      <protection locked="0"/>
    </xf>
    <xf numFmtId="166" fontId="3" fillId="0" borderId="0" xfId="0" applyNumberFormat="1" applyFont="1"/>
    <xf numFmtId="167" fontId="5" fillId="3" borderId="6" xfId="0" applyNumberFormat="1" applyFont="1" applyFill="1" applyBorder="1" applyAlignment="1">
      <alignment horizontal="center" vertical="center" wrapText="1"/>
    </xf>
    <xf numFmtId="167" fontId="7" fillId="0" borderId="6" xfId="0" applyNumberFormat="1" applyFont="1" applyBorder="1" applyAlignment="1" applyProtection="1">
      <alignment horizontal="center" vertical="center" wrapText="1"/>
      <protection locked="0"/>
    </xf>
    <xf numFmtId="167" fontId="7" fillId="0" borderId="13" xfId="0" applyNumberFormat="1" applyFont="1" applyBorder="1" applyAlignment="1" applyProtection="1">
      <alignment horizontal="center" vertical="center" wrapText="1"/>
      <protection locked="0"/>
    </xf>
    <xf numFmtId="167" fontId="7" fillId="0" borderId="7" xfId="0" applyNumberFormat="1" applyFont="1" applyBorder="1" applyAlignment="1" applyProtection="1">
      <alignment horizontal="center" vertical="center" wrapText="1"/>
      <protection locked="0"/>
    </xf>
    <xf numFmtId="167" fontId="7" fillId="0" borderId="14" xfId="0" applyNumberFormat="1" applyFont="1" applyBorder="1" applyAlignment="1" applyProtection="1">
      <alignment horizontal="center" vertical="center" wrapText="1"/>
      <protection locked="0"/>
    </xf>
    <xf numFmtId="167" fontId="11" fillId="10" borderId="23" xfId="0" applyNumberFormat="1" applyFont="1" applyFill="1" applyBorder="1" applyAlignment="1" applyProtection="1">
      <alignment horizontal="center" vertical="center" wrapText="1"/>
      <protection locked="0"/>
    </xf>
    <xf numFmtId="167" fontId="11" fillId="10" borderId="24" xfId="0" applyNumberFormat="1" applyFont="1" applyFill="1" applyBorder="1" applyAlignment="1" applyProtection="1">
      <alignment horizontal="center" vertical="center" wrapText="1"/>
      <protection locked="0"/>
    </xf>
    <xf numFmtId="167" fontId="6" fillId="0" borderId="7" xfId="0" applyNumberFormat="1" applyFont="1" applyBorder="1" applyAlignment="1" applyProtection="1">
      <alignment horizontal="center" vertical="center" wrapText="1"/>
      <protection locked="0"/>
    </xf>
    <xf numFmtId="167" fontId="6" fillId="0" borderId="14" xfId="0" applyNumberFormat="1" applyFont="1" applyBorder="1" applyAlignment="1" applyProtection="1">
      <alignment horizontal="center" vertical="center" wrapText="1"/>
      <protection locked="0"/>
    </xf>
    <xf numFmtId="167" fontId="9" fillId="10" borderId="7" xfId="0" applyNumberFormat="1" applyFont="1" applyFill="1" applyBorder="1" applyAlignment="1" applyProtection="1">
      <alignment horizontal="center" vertical="center" wrapText="1"/>
      <protection locked="0"/>
    </xf>
    <xf numFmtId="167" fontId="9" fillId="10" borderId="14" xfId="0" applyNumberFormat="1" applyFont="1" applyFill="1" applyBorder="1" applyAlignment="1" applyProtection="1">
      <alignment horizontal="center" vertical="center" wrapText="1"/>
      <protection locked="0"/>
    </xf>
    <xf numFmtId="167" fontId="6" fillId="0" borderId="26" xfId="0" applyNumberFormat="1" applyFont="1" applyBorder="1" applyAlignment="1" applyProtection="1">
      <alignment horizontal="center" vertical="center" wrapText="1"/>
      <protection locked="0"/>
    </xf>
    <xf numFmtId="167" fontId="6" fillId="0" borderId="27" xfId="0" applyNumberFormat="1" applyFont="1" applyBorder="1" applyAlignment="1" applyProtection="1">
      <alignment horizontal="center" vertical="center" wrapText="1"/>
      <protection locked="0"/>
    </xf>
    <xf numFmtId="167" fontId="9" fillId="10" borderId="23" xfId="0" applyNumberFormat="1" applyFont="1" applyFill="1" applyBorder="1" applyAlignment="1" applyProtection="1">
      <alignment horizontal="center" vertical="center" wrapText="1"/>
      <protection locked="0"/>
    </xf>
    <xf numFmtId="167" fontId="9" fillId="10" borderId="24" xfId="0" applyNumberFormat="1" applyFont="1" applyFill="1" applyBorder="1" applyAlignment="1" applyProtection="1">
      <alignment horizontal="center" vertical="center" wrapText="1"/>
      <protection locked="0"/>
    </xf>
    <xf numFmtId="167" fontId="4" fillId="0" borderId="12" xfId="0" applyNumberFormat="1" applyFont="1" applyBorder="1" applyAlignment="1" applyProtection="1">
      <alignment horizontal="right" vertical="center" wrapText="1"/>
      <protection locked="0"/>
    </xf>
    <xf numFmtId="167" fontId="3" fillId="0" borderId="0" xfId="0" applyNumberFormat="1" applyFont="1" applyProtection="1">
      <protection locked="0"/>
    </xf>
    <xf numFmtId="167" fontId="3" fillId="0" borderId="0" xfId="0" applyNumberFormat="1" applyFont="1"/>
    <xf numFmtId="166" fontId="2" fillId="0" borderId="0" xfId="0" applyNumberFormat="1" applyFont="1" applyAlignment="1">
      <alignment vertical="center"/>
    </xf>
    <xf numFmtId="166" fontId="0" fillId="0" borderId="29" xfId="0" applyNumberFormat="1" applyBorder="1" applyAlignment="1">
      <alignment vertical="center"/>
    </xf>
    <xf numFmtId="166" fontId="0" fillId="0" borderId="30" xfId="0" applyNumberFormat="1" applyBorder="1" applyAlignment="1">
      <alignment vertical="center"/>
    </xf>
    <xf numFmtId="166" fontId="4" fillId="10" borderId="36" xfId="0" applyNumberFormat="1" applyFont="1" applyFill="1" applyBorder="1" applyAlignment="1">
      <alignment vertical="center"/>
    </xf>
    <xf numFmtId="166" fontId="4" fillId="10" borderId="19" xfId="0" applyNumberFormat="1" applyFont="1" applyFill="1" applyBorder="1" applyAlignment="1">
      <alignment vertical="center"/>
    </xf>
    <xf numFmtId="166" fontId="3" fillId="0" borderId="34" xfId="0" applyNumberFormat="1" applyFont="1" applyBorder="1" applyAlignment="1">
      <alignment vertical="center"/>
    </xf>
    <xf numFmtId="166" fontId="4" fillId="0" borderId="32" xfId="0" applyNumberFormat="1" applyFont="1" applyBorder="1" applyAlignment="1">
      <alignment vertical="center"/>
    </xf>
    <xf numFmtId="166" fontId="4" fillId="0" borderId="20" xfId="0" applyNumberFormat="1" applyFont="1" applyBorder="1" applyAlignment="1">
      <alignment vertical="center"/>
    </xf>
    <xf numFmtId="166" fontId="0" fillId="0" borderId="0" xfId="0" applyNumberFormat="1" applyAlignment="1">
      <alignment vertical="center"/>
    </xf>
    <xf numFmtId="166" fontId="9" fillId="0" borderId="0" xfId="0" applyNumberFormat="1" applyFont="1" applyAlignment="1">
      <alignment horizontal="left" vertical="center"/>
    </xf>
    <xf numFmtId="166" fontId="9" fillId="0" borderId="0" xfId="0" applyNumberFormat="1" applyFont="1" applyAlignment="1">
      <alignment horizontal="right" vertical="center"/>
    </xf>
    <xf numFmtId="166" fontId="5" fillId="4" borderId="3" xfId="0" applyNumberFormat="1" applyFont="1" applyFill="1" applyBorder="1" applyAlignment="1">
      <alignment horizontal="center" vertical="center" wrapText="1"/>
    </xf>
    <xf numFmtId="2" fontId="5" fillId="2" borderId="3" xfId="0" applyNumberFormat="1" applyFont="1" applyFill="1" applyBorder="1" applyAlignment="1">
      <alignment horizontal="center" vertical="center" wrapText="1"/>
    </xf>
    <xf numFmtId="164" fontId="6" fillId="0" borderId="6" xfId="0" applyNumberFormat="1" applyFont="1" applyBorder="1" applyAlignment="1">
      <alignment horizontal="center" vertical="center" wrapText="1"/>
    </xf>
    <xf numFmtId="164" fontId="9" fillId="0" borderId="0" xfId="0" applyNumberFormat="1" applyFont="1" applyAlignment="1">
      <alignment horizontal="center" vertical="center"/>
    </xf>
    <xf numFmtId="164" fontId="3" fillId="0" borderId="0" xfId="0" applyNumberFormat="1" applyFont="1" applyAlignment="1">
      <alignment horizontal="center" vertical="center"/>
    </xf>
    <xf numFmtId="164" fontId="4" fillId="0" borderId="12" xfId="0" applyNumberFormat="1" applyFont="1" applyBorder="1" applyAlignment="1" applyProtection="1">
      <alignment horizontal="center" vertical="center" wrapText="1"/>
      <protection locked="0"/>
    </xf>
    <xf numFmtId="164" fontId="3" fillId="0" borderId="0" xfId="0" applyNumberFormat="1" applyFont="1" applyAlignment="1" applyProtection="1">
      <alignment horizontal="center" vertical="center"/>
      <protection locked="0"/>
    </xf>
    <xf numFmtId="2" fontId="4" fillId="0" borderId="12" xfId="0" applyNumberFormat="1" applyFont="1" applyBorder="1" applyAlignment="1">
      <alignment horizontal="right" vertical="center" wrapText="1"/>
    </xf>
    <xf numFmtId="2" fontId="3" fillId="0" borderId="0" xfId="0" applyNumberFormat="1" applyFont="1"/>
    <xf numFmtId="166" fontId="11" fillId="10" borderId="24" xfId="0" applyNumberFormat="1" applyFont="1" applyFill="1" applyBorder="1" applyAlignment="1" applyProtection="1">
      <alignment horizontal="center" vertical="center" wrapText="1"/>
      <protection locked="0"/>
    </xf>
    <xf numFmtId="166" fontId="9" fillId="10" borderId="24" xfId="0" applyNumberFormat="1" applyFont="1" applyFill="1" applyBorder="1" applyAlignment="1" applyProtection="1">
      <alignment horizontal="center" vertical="center" wrapText="1"/>
      <protection locked="0"/>
    </xf>
    <xf numFmtId="166" fontId="9" fillId="10" borderId="7" xfId="0" applyNumberFormat="1" applyFont="1" applyFill="1" applyBorder="1" applyAlignment="1" applyProtection="1">
      <alignment horizontal="center"/>
      <protection locked="0"/>
    </xf>
    <xf numFmtId="17" fontId="6" fillId="0" borderId="6" xfId="0" applyNumberFormat="1" applyFont="1" applyBorder="1" applyAlignment="1" applyProtection="1">
      <alignment horizontal="center" vertical="center" wrapText="1"/>
      <protection locked="0"/>
    </xf>
    <xf numFmtId="17" fontId="6" fillId="0" borderId="13" xfId="0" applyNumberFormat="1" applyFont="1" applyBorder="1" applyAlignment="1" applyProtection="1">
      <alignment horizontal="center" vertical="center" wrapText="1"/>
      <protection locked="0"/>
    </xf>
    <xf numFmtId="17" fontId="6" fillId="0" borderId="7" xfId="0" applyNumberFormat="1" applyFont="1" applyBorder="1" applyAlignment="1" applyProtection="1">
      <alignment horizontal="center" vertical="center" wrapText="1"/>
      <protection locked="0"/>
    </xf>
    <xf numFmtId="17" fontId="6" fillId="0" borderId="14" xfId="0" applyNumberFormat="1" applyFont="1" applyBorder="1" applyAlignment="1" applyProtection="1">
      <alignment horizontal="center" vertical="center" wrapText="1"/>
      <protection locked="0"/>
    </xf>
    <xf numFmtId="17" fontId="9" fillId="10" borderId="8" xfId="0" applyNumberFormat="1" applyFont="1" applyFill="1" applyBorder="1" applyAlignment="1" applyProtection="1">
      <alignment horizontal="center" vertical="center" wrapText="1"/>
      <protection locked="0"/>
    </xf>
    <xf numFmtId="17" fontId="9" fillId="10" borderId="15" xfId="0" applyNumberFormat="1" applyFont="1" applyFill="1" applyBorder="1" applyAlignment="1" applyProtection="1">
      <alignment horizontal="center" vertical="center" wrapText="1"/>
      <protection locked="0"/>
    </xf>
    <xf numFmtId="17" fontId="7" fillId="0" borderId="7" xfId="0" applyNumberFormat="1" applyFont="1" applyBorder="1" applyAlignment="1" applyProtection="1">
      <alignment horizontal="center" vertical="center" wrapText="1"/>
      <protection locked="0"/>
    </xf>
    <xf numFmtId="17" fontId="7" fillId="0" borderId="14" xfId="0" applyNumberFormat="1" applyFont="1" applyBorder="1" applyAlignment="1" applyProtection="1">
      <alignment horizontal="center" vertical="center" wrapText="1"/>
      <protection locked="0"/>
    </xf>
    <xf numFmtId="17" fontId="6" fillId="0" borderId="7" xfId="0" applyNumberFormat="1" applyFont="1" applyBorder="1" applyAlignment="1">
      <alignment horizontal="center" vertical="center" wrapText="1"/>
    </xf>
    <xf numFmtId="17" fontId="6" fillId="0" borderId="14" xfId="0" applyNumberFormat="1" applyFont="1" applyBorder="1" applyAlignment="1">
      <alignment horizontal="center" vertical="center" wrapText="1"/>
    </xf>
    <xf numFmtId="17" fontId="7" fillId="0" borderId="7" xfId="0" applyNumberFormat="1" applyFont="1" applyBorder="1" applyAlignment="1">
      <alignment horizontal="center" vertical="center" wrapText="1"/>
    </xf>
    <xf numFmtId="17" fontId="7" fillId="0" borderId="14" xfId="0" applyNumberFormat="1" applyFont="1" applyBorder="1" applyAlignment="1">
      <alignment horizontal="center" vertical="center" wrapText="1"/>
    </xf>
    <xf numFmtId="17" fontId="9" fillId="10" borderId="7" xfId="0" applyNumberFormat="1" applyFont="1" applyFill="1" applyBorder="1" applyAlignment="1" applyProtection="1">
      <alignment horizontal="center" vertical="center" wrapText="1"/>
      <protection locked="0"/>
    </xf>
    <xf numFmtId="17" fontId="9" fillId="10" borderId="14" xfId="0" applyNumberFormat="1" applyFont="1" applyFill="1" applyBorder="1" applyAlignment="1" applyProtection="1">
      <alignment horizontal="center" vertical="center" wrapText="1"/>
      <protection locked="0"/>
    </xf>
    <xf numFmtId="17" fontId="4" fillId="0" borderId="12" xfId="0" applyNumberFormat="1" applyFont="1" applyBorder="1" applyAlignment="1" applyProtection="1">
      <alignment horizontal="right" vertical="center" wrapText="1"/>
      <protection locked="0"/>
    </xf>
    <xf numFmtId="17" fontId="3" fillId="0" borderId="0" xfId="0" applyNumberFormat="1" applyFont="1" applyAlignment="1" applyProtection="1">
      <alignment vertical="center"/>
      <protection locked="0"/>
    </xf>
    <xf numFmtId="17" fontId="9" fillId="0" borderId="0" xfId="0" applyNumberFormat="1" applyFont="1" applyAlignment="1">
      <alignment vertical="center"/>
    </xf>
    <xf numFmtId="17" fontId="3" fillId="0" borderId="0" xfId="0" applyNumberFormat="1" applyFont="1" applyAlignment="1">
      <alignment vertical="center"/>
    </xf>
    <xf numFmtId="0" fontId="5" fillId="0" borderId="10" xfId="0" applyFont="1" applyBorder="1" applyAlignment="1" applyProtection="1">
      <alignment horizontal="left" vertical="top" wrapText="1"/>
      <protection locked="0"/>
    </xf>
    <xf numFmtId="0" fontId="11" fillId="0" borderId="10" xfId="0" applyFont="1" applyBorder="1" applyAlignment="1">
      <alignment horizontal="left" vertical="center" wrapText="1"/>
    </xf>
    <xf numFmtId="2" fontId="7" fillId="0" borderId="9" xfId="0" applyNumberFormat="1" applyFont="1" applyBorder="1" applyAlignment="1" applyProtection="1">
      <alignment horizontal="center" vertical="center" wrapText="1"/>
      <protection locked="0"/>
    </xf>
    <xf numFmtId="2" fontId="7" fillId="0" borderId="10" xfId="0" applyNumberFormat="1" applyFont="1" applyBorder="1" applyAlignment="1" applyProtection="1">
      <alignment horizontal="center" vertical="center" wrapText="1"/>
      <protection locked="0"/>
    </xf>
    <xf numFmtId="2" fontId="9" fillId="0" borderId="0" xfId="0" applyNumberFormat="1" applyFont="1" applyAlignment="1">
      <alignment horizontal="center" vertical="center"/>
    </xf>
    <xf numFmtId="2" fontId="3" fillId="0" borderId="0" xfId="0" applyNumberFormat="1" applyFont="1" applyAlignment="1">
      <alignment horizontal="center" vertical="center"/>
    </xf>
    <xf numFmtId="2" fontId="6" fillId="0" borderId="10" xfId="0" applyNumberFormat="1" applyFont="1" applyBorder="1" applyAlignment="1" applyProtection="1">
      <alignment horizontal="center" vertical="center" wrapText="1"/>
      <protection locked="0"/>
    </xf>
    <xf numFmtId="0" fontId="7" fillId="0" borderId="10" xfId="0" applyFont="1" applyBorder="1" applyAlignment="1" applyProtection="1">
      <alignment horizontal="left" vertical="top" wrapText="1"/>
      <protection locked="0"/>
    </xf>
    <xf numFmtId="17" fontId="7" fillId="0" borderId="0" xfId="0" applyNumberFormat="1" applyFont="1" applyAlignment="1" applyProtection="1">
      <alignment vertical="center" wrapText="1"/>
      <protection locked="0"/>
    </xf>
    <xf numFmtId="164" fontId="9" fillId="10" borderId="0" xfId="0" applyNumberFormat="1" applyFont="1" applyFill="1" applyAlignment="1" applyProtection="1">
      <alignment horizontal="center"/>
      <protection locked="0"/>
    </xf>
    <xf numFmtId="164" fontId="9" fillId="10" borderId="8" xfId="0" applyNumberFormat="1" applyFont="1" applyFill="1" applyBorder="1" applyAlignment="1" applyProtection="1">
      <alignment horizontal="center"/>
      <protection locked="0"/>
    </xf>
    <xf numFmtId="164" fontId="9" fillId="10" borderId="0" xfId="0" applyNumberFormat="1" applyFont="1" applyFill="1" applyProtection="1">
      <protection locked="0"/>
    </xf>
    <xf numFmtId="164" fontId="6" fillId="0" borderId="0" xfId="0" applyNumberFormat="1" applyFont="1" applyAlignment="1">
      <alignment horizontal="center" vertical="center"/>
    </xf>
    <xf numFmtId="2" fontId="4" fillId="0" borderId="0" xfId="0" applyNumberFormat="1" applyFont="1" applyAlignment="1">
      <alignment horizontal="center" vertical="center" wrapText="1"/>
    </xf>
    <xf numFmtId="2" fontId="9" fillId="0" borderId="0" xfId="0" applyNumberFormat="1" applyFont="1"/>
    <xf numFmtId="164" fontId="9" fillId="0" borderId="0" xfId="0" applyNumberFormat="1" applyFont="1"/>
    <xf numFmtId="164" fontId="9" fillId="10" borderId="33" xfId="0" applyNumberFormat="1" applyFont="1" applyFill="1" applyBorder="1" applyAlignment="1" applyProtection="1">
      <alignment horizontal="center"/>
      <protection locked="0"/>
    </xf>
    <xf numFmtId="164" fontId="5" fillId="0" borderId="0" xfId="0" applyNumberFormat="1" applyFont="1" applyAlignment="1">
      <alignment horizontal="center" vertical="center" wrapText="1"/>
    </xf>
    <xf numFmtId="164" fontId="6" fillId="0" borderId="0" xfId="0" applyNumberFormat="1" applyFont="1"/>
    <xf numFmtId="0" fontId="4" fillId="6" borderId="4" xfId="0" applyFont="1" applyFill="1" applyBorder="1" applyAlignment="1">
      <alignment vertical="center" wrapText="1"/>
    </xf>
    <xf numFmtId="0" fontId="4" fillId="6" borderId="35" xfId="0" applyFont="1" applyFill="1" applyBorder="1" applyAlignment="1">
      <alignment vertical="center" wrapText="1"/>
    </xf>
    <xf numFmtId="0" fontId="3" fillId="0" borderId="35" xfId="0" applyFont="1" applyBorder="1"/>
    <xf numFmtId="166" fontId="5" fillId="0" borderId="3" xfId="0" applyNumberFormat="1" applyFont="1" applyBorder="1" applyAlignment="1">
      <alignment horizontal="center" vertical="center" wrapText="1"/>
    </xf>
    <xf numFmtId="0" fontId="19" fillId="0" borderId="33" xfId="0" applyFont="1" applyBorder="1" applyAlignment="1">
      <alignment vertical="center" wrapText="1"/>
    </xf>
    <xf numFmtId="0" fontId="21" fillId="0" borderId="0" xfId="0" applyFont="1" applyAlignment="1">
      <alignment vertical="center"/>
    </xf>
    <xf numFmtId="0" fontId="21" fillId="0" borderId="33" xfId="0" applyFont="1" applyBorder="1" applyAlignment="1">
      <alignment vertical="center"/>
    </xf>
    <xf numFmtId="2" fontId="6" fillId="0" borderId="10" xfId="0" applyNumberFormat="1" applyFont="1" applyBorder="1" applyAlignment="1">
      <alignment horizontal="center" vertical="center" wrapText="1"/>
    </xf>
    <xf numFmtId="2" fontId="7" fillId="0" borderId="10" xfId="0" applyNumberFormat="1" applyFont="1" applyBorder="1" applyAlignment="1">
      <alignment horizontal="center" vertical="center" wrapText="1"/>
    </xf>
    <xf numFmtId="0" fontId="23" fillId="0" borderId="0" xfId="0" applyFont="1"/>
    <xf numFmtId="0" fontId="25" fillId="0" borderId="0" xfId="0" applyFont="1" applyAlignment="1">
      <alignment vertical="center" wrapText="1"/>
    </xf>
    <xf numFmtId="0" fontId="23" fillId="12" borderId="0" xfId="0" applyFont="1" applyFill="1"/>
    <xf numFmtId="8" fontId="23" fillId="0" borderId="0" xfId="0" applyNumberFormat="1" applyFont="1"/>
    <xf numFmtId="0" fontId="22" fillId="0" borderId="0" xfId="2"/>
    <xf numFmtId="0" fontId="26" fillId="0" borderId="0" xfId="0" applyFont="1"/>
    <xf numFmtId="0" fontId="27" fillId="0" borderId="0" xfId="0" applyFont="1" applyAlignment="1">
      <alignment vertical="center" wrapText="1"/>
    </xf>
    <xf numFmtId="8" fontId="28" fillId="0" borderId="0" xfId="0" applyNumberFormat="1" applyFont="1" applyAlignment="1">
      <alignment vertical="center" wrapText="1"/>
    </xf>
    <xf numFmtId="0" fontId="29" fillId="0" borderId="0" xfId="0" applyFont="1" applyAlignment="1">
      <alignment vertical="center" wrapText="1"/>
    </xf>
    <xf numFmtId="8" fontId="26" fillId="0" borderId="0" xfId="0" applyNumberFormat="1" applyFont="1"/>
    <xf numFmtId="0" fontId="4" fillId="10" borderId="28" xfId="0" applyFont="1" applyFill="1" applyBorder="1" applyAlignment="1">
      <alignment vertical="center"/>
    </xf>
    <xf numFmtId="0" fontId="12" fillId="0" borderId="33" xfId="0" applyFont="1" applyBorder="1" applyAlignment="1">
      <alignment horizontal="left" vertical="center" wrapText="1"/>
    </xf>
    <xf numFmtId="0" fontId="2" fillId="0" borderId="0" xfId="0" applyFont="1" applyAlignment="1">
      <alignment horizontal="left" vertical="center"/>
    </xf>
    <xf numFmtId="0" fontId="20" fillId="0" borderId="33" xfId="0" applyFont="1" applyBorder="1" applyAlignment="1">
      <alignment horizontal="center" vertical="center" wrapText="1"/>
    </xf>
    <xf numFmtId="0" fontId="4" fillId="7" borderId="4" xfId="0" applyFont="1" applyFill="1" applyBorder="1" applyAlignment="1">
      <alignment vertical="center" wrapText="1"/>
    </xf>
    <xf numFmtId="0" fontId="4" fillId="7" borderId="35" xfId="0" applyFont="1" applyFill="1" applyBorder="1" applyAlignment="1">
      <alignment vertical="center" wrapText="1"/>
    </xf>
    <xf numFmtId="0" fontId="4" fillId="7" borderId="5" xfId="0" applyFont="1" applyFill="1" applyBorder="1" applyAlignment="1">
      <alignment vertical="center" wrapText="1"/>
    </xf>
    <xf numFmtId="0" fontId="4" fillId="8" borderId="4" xfId="0" applyFont="1" applyFill="1" applyBorder="1" applyAlignment="1">
      <alignment vertical="center" wrapText="1"/>
    </xf>
    <xf numFmtId="0" fontId="4" fillId="8" borderId="35" xfId="0" applyFont="1" applyFill="1" applyBorder="1" applyAlignment="1">
      <alignment vertical="center" wrapText="1"/>
    </xf>
    <xf numFmtId="0" fontId="4" fillId="8" borderId="5" xfId="0" applyFont="1" applyFill="1" applyBorder="1" applyAlignment="1">
      <alignment vertical="center" wrapText="1"/>
    </xf>
    <xf numFmtId="0" fontId="4" fillId="9" borderId="4" xfId="0" applyFont="1" applyFill="1" applyBorder="1" applyAlignment="1">
      <alignment horizontal="left" vertical="center" wrapText="1"/>
    </xf>
    <xf numFmtId="0" fontId="4" fillId="9" borderId="35" xfId="0" applyFont="1" applyFill="1" applyBorder="1" applyAlignment="1">
      <alignment horizontal="left" vertical="center" wrapText="1"/>
    </xf>
    <xf numFmtId="0" fontId="4" fillId="9" borderId="5" xfId="0" applyFont="1" applyFill="1" applyBorder="1" applyAlignment="1">
      <alignment horizontal="left" vertical="center" wrapText="1"/>
    </xf>
    <xf numFmtId="0" fontId="4" fillId="0" borderId="1" xfId="0" applyFont="1" applyBorder="1" applyAlignment="1">
      <alignment horizontal="right" vertical="center" wrapText="1"/>
    </xf>
    <xf numFmtId="0" fontId="4" fillId="0" borderId="21" xfId="0" applyFont="1" applyBorder="1" applyAlignment="1">
      <alignment horizontal="right" vertical="center" wrapText="1"/>
    </xf>
    <xf numFmtId="0" fontId="4" fillId="0" borderId="31" xfId="0" applyFont="1" applyBorder="1" applyAlignment="1">
      <alignment horizontal="right" vertical="center" wrapText="1"/>
    </xf>
    <xf numFmtId="0" fontId="4" fillId="0" borderId="37" xfId="0" applyFont="1" applyBorder="1" applyAlignment="1">
      <alignment horizontal="right" vertical="center" wrapText="1"/>
    </xf>
    <xf numFmtId="0" fontId="24" fillId="0" borderId="0" xfId="0" applyFont="1" applyAlignment="1">
      <alignment horizontal="left"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008000"/>
      <color rgb="FF99CCFF"/>
      <color rgb="FF0000CC"/>
      <color rgb="FF0066FF"/>
      <color rgb="FFBFCE2F"/>
      <color rgb="FF006B5E"/>
      <color rgb="FFD6E07A"/>
      <color rgb="FF8B2F25"/>
      <color rgb="FFFFFF99"/>
      <color rgb="FF83CE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https://www.volunteeringwa.org.au/resources/volunteer-benefits-calcula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O17"/>
  <sheetViews>
    <sheetView tabSelected="1" topLeftCell="A7" zoomScale="80" zoomScaleNormal="80" workbookViewId="0">
      <selection activeCell="B11" sqref="B11"/>
    </sheetView>
  </sheetViews>
  <sheetFormatPr defaultColWidth="25.81640625" defaultRowHeight="14" x14ac:dyDescent="0.3"/>
  <cols>
    <col min="1" max="1" width="25.90625" style="37" customWidth="1"/>
    <col min="2" max="2" width="125.6328125" style="1" customWidth="1"/>
    <col min="3" max="16384" width="25.81640625" style="1"/>
  </cols>
  <sheetData>
    <row r="1" spans="1:15" ht="26" customHeight="1" x14ac:dyDescent="0.3">
      <c r="A1" s="320" t="s">
        <v>169</v>
      </c>
      <c r="B1" s="320"/>
      <c r="C1" s="41"/>
      <c r="D1" s="41"/>
      <c r="E1" s="41"/>
      <c r="F1" s="41"/>
      <c r="G1" s="41"/>
      <c r="H1" s="41"/>
      <c r="I1" s="41"/>
      <c r="J1" s="41"/>
      <c r="K1" s="41"/>
      <c r="L1" s="41"/>
      <c r="M1" s="41"/>
      <c r="N1" s="41"/>
      <c r="O1" s="41"/>
    </row>
    <row r="2" spans="1:15" ht="26" customHeight="1" x14ac:dyDescent="0.3">
      <c r="A2" s="319" t="s">
        <v>10</v>
      </c>
      <c r="B2" s="319"/>
    </row>
    <row r="3" spans="1:15" ht="98.5" x14ac:dyDescent="0.3">
      <c r="A3" s="44" t="s">
        <v>21</v>
      </c>
      <c r="B3" s="44" t="s">
        <v>125</v>
      </c>
    </row>
    <row r="5" spans="1:15" ht="183" x14ac:dyDescent="0.3">
      <c r="A5" s="44" t="s">
        <v>22</v>
      </c>
      <c r="B5" s="44" t="s">
        <v>126</v>
      </c>
    </row>
    <row r="7" spans="1:15" ht="169" x14ac:dyDescent="0.3">
      <c r="A7" s="44" t="s">
        <v>23</v>
      </c>
      <c r="B7" s="44" t="s">
        <v>90</v>
      </c>
    </row>
    <row r="9" spans="1:15" ht="155.5" x14ac:dyDescent="0.3">
      <c r="A9" s="44" t="s">
        <v>26</v>
      </c>
      <c r="B9" s="44" t="s">
        <v>127</v>
      </c>
    </row>
    <row r="11" spans="1:15" ht="112.5" x14ac:dyDescent="0.3">
      <c r="A11" s="44" t="s">
        <v>91</v>
      </c>
      <c r="B11" s="44" t="s">
        <v>178</v>
      </c>
    </row>
    <row r="13" spans="1:15" ht="58" x14ac:dyDescent="0.3">
      <c r="A13" s="46" t="s">
        <v>27</v>
      </c>
      <c r="B13" s="45" t="s">
        <v>59</v>
      </c>
    </row>
    <row r="14" spans="1:15" ht="14.5" x14ac:dyDescent="0.35">
      <c r="B14" s="67"/>
    </row>
    <row r="15" spans="1:15" ht="72.5" x14ac:dyDescent="0.3">
      <c r="A15" s="45" t="s">
        <v>24</v>
      </c>
      <c r="B15" s="45" t="s">
        <v>60</v>
      </c>
    </row>
    <row r="16" spans="1:15" ht="14.5" x14ac:dyDescent="0.35">
      <c r="B16" s="67"/>
    </row>
    <row r="17" spans="1:2" ht="14.5" x14ac:dyDescent="0.3">
      <c r="A17" s="45" t="s">
        <v>25</v>
      </c>
      <c r="B17" s="45" t="s">
        <v>124</v>
      </c>
    </row>
  </sheetData>
  <sheetProtection selectLockedCells="1" selectUnlockedCells="1"/>
  <mergeCells count="2">
    <mergeCell ref="A2:B2"/>
    <mergeCell ref="A1:B1"/>
  </mergeCells>
  <pageMargins left="0.7" right="0.7" top="0.75" bottom="0.75" header="0.3" footer="0.3"/>
  <pageSetup paperSize="9"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7CA4C-AB7D-46D6-B257-A5BB9EB1F4AC}">
  <sheetPr>
    <tabColor rgb="FF92D050"/>
    <pageSetUpPr fitToPage="1"/>
  </sheetPr>
  <dimension ref="A1:N54"/>
  <sheetViews>
    <sheetView zoomScale="80" zoomScaleNormal="80" workbookViewId="0">
      <selection activeCell="J5" sqref="J5"/>
    </sheetView>
  </sheetViews>
  <sheetFormatPr defaultColWidth="8.90625" defaultRowHeight="14" x14ac:dyDescent="0.3"/>
  <cols>
    <col min="1" max="1" width="40.6328125" style="1" customWidth="1"/>
    <col min="2" max="2" width="8.1796875" style="238" bestFit="1" customWidth="1"/>
    <col min="3" max="3" width="9.36328125" style="238" bestFit="1" customWidth="1"/>
    <col min="4" max="4" width="31.36328125" style="1" customWidth="1"/>
    <col min="5" max="5" width="11.6328125" style="115" customWidth="1"/>
    <col min="6" max="6" width="11.6328125" style="258" customWidth="1"/>
    <col min="7" max="7" width="11.6328125" style="115" customWidth="1"/>
    <col min="8" max="8" width="27.81640625" style="1" customWidth="1"/>
    <col min="9" max="10" width="13" style="220" customWidth="1"/>
    <col min="11" max="11" width="12.453125" style="197" customWidth="1"/>
    <col min="12" max="12" width="20.90625" style="1" customWidth="1"/>
    <col min="13" max="13" width="12.453125" style="1" customWidth="1"/>
    <col min="14" max="14" width="12.6328125" style="40" customWidth="1"/>
    <col min="15" max="16384" width="8.90625" style="1"/>
  </cols>
  <sheetData>
    <row r="1" spans="1:14" ht="32.25" customHeight="1" x14ac:dyDescent="0.3">
      <c r="A1" s="41" t="s">
        <v>167</v>
      </c>
      <c r="B1" s="41"/>
      <c r="C1" s="41"/>
      <c r="D1" s="41" t="s">
        <v>30</v>
      </c>
      <c r="E1" s="41"/>
      <c r="F1" s="41"/>
      <c r="G1" s="41"/>
      <c r="H1" s="321" t="s">
        <v>103</v>
      </c>
      <c r="I1" s="321"/>
      <c r="J1" s="321"/>
      <c r="K1" s="41"/>
      <c r="L1" s="41"/>
      <c r="M1" s="41"/>
      <c r="N1" s="41"/>
    </row>
    <row r="2" spans="1:14" s="301" customFormat="1" x14ac:dyDescent="0.3">
      <c r="A2" s="299" t="s">
        <v>0</v>
      </c>
      <c r="B2" s="300"/>
      <c r="C2" s="300"/>
      <c r="D2" s="322" t="s">
        <v>1</v>
      </c>
      <c r="E2" s="323"/>
      <c r="F2" s="323"/>
      <c r="G2" s="324"/>
      <c r="H2" s="325" t="s">
        <v>8</v>
      </c>
      <c r="I2" s="326"/>
      <c r="J2" s="327"/>
      <c r="K2" s="302" t="s">
        <v>101</v>
      </c>
      <c r="L2" s="328" t="s">
        <v>46</v>
      </c>
      <c r="M2" s="329"/>
      <c r="N2" s="330"/>
    </row>
    <row r="3" spans="1:14" s="6" customFormat="1" ht="57.5" x14ac:dyDescent="0.35">
      <c r="A3" s="2" t="s">
        <v>102</v>
      </c>
      <c r="B3" s="221" t="s">
        <v>66</v>
      </c>
      <c r="C3" s="221" t="s">
        <v>67</v>
      </c>
      <c r="D3" s="3" t="s">
        <v>64</v>
      </c>
      <c r="E3" s="121" t="s">
        <v>61</v>
      </c>
      <c r="F3" s="251" t="s">
        <v>2</v>
      </c>
      <c r="G3" s="216" t="s">
        <v>62</v>
      </c>
      <c r="H3" s="4" t="s">
        <v>63</v>
      </c>
      <c r="I3" s="250" t="s">
        <v>17</v>
      </c>
      <c r="J3" s="250" t="s">
        <v>7</v>
      </c>
      <c r="K3" s="116" t="s">
        <v>44</v>
      </c>
      <c r="L3" s="33" t="s">
        <v>99</v>
      </c>
      <c r="M3" s="5" t="s">
        <v>100</v>
      </c>
      <c r="N3" s="38" t="s">
        <v>9</v>
      </c>
    </row>
    <row r="4" spans="1:14" s="65" customFormat="1" x14ac:dyDescent="0.3">
      <c r="A4" s="7"/>
      <c r="B4" s="222"/>
      <c r="C4" s="223"/>
      <c r="D4" s="8"/>
      <c r="E4" s="9"/>
      <c r="F4" s="10"/>
      <c r="G4" s="208">
        <f>E4*F4</f>
        <v>0</v>
      </c>
      <c r="H4" s="8"/>
      <c r="I4" s="100"/>
      <c r="J4" s="101"/>
      <c r="K4" s="212"/>
      <c r="L4" s="11"/>
      <c r="M4" s="10"/>
      <c r="N4" s="12"/>
    </row>
    <row r="5" spans="1:14" s="65" customFormat="1" x14ac:dyDescent="0.3">
      <c r="A5" s="13"/>
      <c r="B5" s="224"/>
      <c r="C5" s="225"/>
      <c r="D5" s="14"/>
      <c r="E5" s="15"/>
      <c r="F5" s="16"/>
      <c r="G5" s="49">
        <f>E5*F5</f>
        <v>0</v>
      </c>
      <c r="H5" s="14"/>
      <c r="I5" s="102"/>
      <c r="J5" s="103"/>
      <c r="K5" s="213"/>
      <c r="L5" s="17"/>
      <c r="M5" s="16"/>
      <c r="N5" s="66"/>
    </row>
    <row r="6" spans="1:14" s="65" customFormat="1" x14ac:dyDescent="0.3">
      <c r="A6" s="13"/>
      <c r="B6" s="224"/>
      <c r="C6" s="225"/>
      <c r="D6" s="14"/>
      <c r="E6" s="15"/>
      <c r="F6" s="16"/>
      <c r="G6" s="49">
        <f>E6*F6</f>
        <v>0</v>
      </c>
      <c r="H6" s="14"/>
      <c r="I6" s="102"/>
      <c r="J6" s="103"/>
      <c r="K6" s="213"/>
      <c r="L6" s="17"/>
      <c r="M6" s="16"/>
      <c r="N6" s="18"/>
    </row>
    <row r="7" spans="1:14" s="65" customFormat="1" x14ac:dyDescent="0.3">
      <c r="A7" s="13"/>
      <c r="B7" s="224"/>
      <c r="C7" s="225"/>
      <c r="D7" s="14"/>
      <c r="E7" s="15"/>
      <c r="F7" s="16"/>
      <c r="G7" s="49">
        <f t="shared" ref="G7:G8" si="0">E7*F7</f>
        <v>0</v>
      </c>
      <c r="H7" s="14"/>
      <c r="I7" s="102"/>
      <c r="J7" s="103"/>
      <c r="K7" s="213"/>
      <c r="L7" s="17"/>
      <c r="M7" s="16"/>
      <c r="N7" s="18"/>
    </row>
    <row r="8" spans="1:14" s="65" customFormat="1" ht="14.4" customHeight="1" x14ac:dyDescent="0.3">
      <c r="A8" s="13"/>
      <c r="B8" s="224"/>
      <c r="C8" s="225"/>
      <c r="D8" s="14"/>
      <c r="E8" s="15"/>
      <c r="F8" s="16"/>
      <c r="G8" s="49">
        <f t="shared" si="0"/>
        <v>0</v>
      </c>
      <c r="H8" s="14"/>
      <c r="I8" s="102"/>
      <c r="J8" s="103"/>
      <c r="K8" s="213"/>
      <c r="L8" s="17"/>
      <c r="M8" s="16"/>
      <c r="N8" s="18"/>
    </row>
    <row r="9" spans="1:14" s="151" customFormat="1" ht="14.5" x14ac:dyDescent="0.35">
      <c r="A9" s="73" t="s">
        <v>18</v>
      </c>
      <c r="B9" s="226"/>
      <c r="C9" s="227"/>
      <c r="D9" s="179"/>
      <c r="E9" s="180"/>
      <c r="F9" s="181"/>
      <c r="G9" s="209"/>
      <c r="H9" s="179"/>
      <c r="I9" s="218"/>
      <c r="J9" s="259"/>
      <c r="K9" s="214">
        <f>SUM(J4:J9)</f>
        <v>0</v>
      </c>
      <c r="L9" s="182"/>
      <c r="M9" s="183"/>
      <c r="N9" s="184"/>
    </row>
    <row r="10" spans="1:14" s="65" customFormat="1" x14ac:dyDescent="0.3">
      <c r="A10" s="19"/>
      <c r="B10" s="228"/>
      <c r="C10" s="229"/>
      <c r="D10" s="20"/>
      <c r="E10" s="21"/>
      <c r="F10" s="22"/>
      <c r="G10" s="53">
        <f>E10*F10</f>
        <v>0</v>
      </c>
      <c r="H10" s="20"/>
      <c r="I10" s="98"/>
      <c r="J10" s="99"/>
      <c r="K10" s="213"/>
      <c r="L10" s="23"/>
      <c r="M10" s="34"/>
      <c r="N10" s="24"/>
    </row>
    <row r="11" spans="1:14" s="65" customFormat="1" x14ac:dyDescent="0.3">
      <c r="A11" s="19"/>
      <c r="B11" s="228"/>
      <c r="C11" s="229"/>
      <c r="D11" s="20"/>
      <c r="E11" s="21"/>
      <c r="F11" s="22"/>
      <c r="G11" s="53">
        <f t="shared" ref="G11:G50" si="1">E11*F11</f>
        <v>0</v>
      </c>
      <c r="H11" s="20"/>
      <c r="I11" s="98"/>
      <c r="J11" s="99"/>
      <c r="K11" s="213"/>
      <c r="L11" s="23"/>
      <c r="M11" s="34"/>
      <c r="N11" s="24"/>
    </row>
    <row r="12" spans="1:14" s="65" customFormat="1" x14ac:dyDescent="0.3">
      <c r="A12" s="19"/>
      <c r="B12" s="228"/>
      <c r="C12" s="229"/>
      <c r="D12" s="20"/>
      <c r="E12" s="21"/>
      <c r="F12" s="22"/>
      <c r="G12" s="53">
        <f t="shared" si="1"/>
        <v>0</v>
      </c>
      <c r="H12" s="20"/>
      <c r="I12" s="98"/>
      <c r="J12" s="99"/>
      <c r="K12" s="213"/>
      <c r="L12" s="23"/>
      <c r="M12" s="34"/>
      <c r="N12" s="24"/>
    </row>
    <row r="13" spans="1:14" s="65" customFormat="1" x14ac:dyDescent="0.3">
      <c r="A13" s="19"/>
      <c r="B13" s="228"/>
      <c r="C13" s="229"/>
      <c r="D13" s="20"/>
      <c r="E13" s="21"/>
      <c r="F13" s="22"/>
      <c r="G13" s="53">
        <f t="shared" si="1"/>
        <v>0</v>
      </c>
      <c r="H13" s="20"/>
      <c r="I13" s="98"/>
      <c r="J13" s="99"/>
      <c r="K13" s="213"/>
      <c r="L13" s="23"/>
      <c r="M13" s="34"/>
      <c r="N13" s="24"/>
    </row>
    <row r="14" spans="1:14" s="65" customFormat="1" x14ac:dyDescent="0.3">
      <c r="A14" s="19"/>
      <c r="B14" s="228"/>
      <c r="C14" s="229"/>
      <c r="D14" s="20"/>
      <c r="E14" s="21"/>
      <c r="F14" s="22"/>
      <c r="G14" s="53">
        <f t="shared" si="1"/>
        <v>0</v>
      </c>
      <c r="H14" s="20"/>
      <c r="I14" s="98"/>
      <c r="J14" s="99"/>
      <c r="K14" s="213"/>
      <c r="L14" s="23"/>
      <c r="M14" s="34"/>
      <c r="N14" s="24"/>
    </row>
    <row r="15" spans="1:14" s="151" customFormat="1" ht="14.5" x14ac:dyDescent="0.35">
      <c r="A15" s="73" t="s">
        <v>18</v>
      </c>
      <c r="B15" s="230"/>
      <c r="C15" s="231"/>
      <c r="D15" s="159"/>
      <c r="E15" s="161"/>
      <c r="F15" s="160"/>
      <c r="G15" s="210"/>
      <c r="H15" s="159"/>
      <c r="I15" s="162"/>
      <c r="J15" s="163"/>
      <c r="K15" s="214">
        <f>SUM(J10:J15)</f>
        <v>0</v>
      </c>
      <c r="L15" s="185"/>
      <c r="M15" s="186"/>
      <c r="N15" s="187"/>
    </row>
    <row r="16" spans="1:14" s="65" customFormat="1" x14ac:dyDescent="0.3">
      <c r="A16" s="25"/>
      <c r="B16" s="232"/>
      <c r="C16" s="233"/>
      <c r="D16" s="26"/>
      <c r="E16" s="27"/>
      <c r="F16" s="28"/>
      <c r="G16" s="59">
        <f t="shared" si="1"/>
        <v>0</v>
      </c>
      <c r="H16" s="26"/>
      <c r="I16" s="110"/>
      <c r="J16" s="111"/>
      <c r="K16" s="213"/>
      <c r="L16" s="29"/>
      <c r="M16" s="35"/>
      <c r="N16" s="30"/>
    </row>
    <row r="17" spans="1:14" s="65" customFormat="1" x14ac:dyDescent="0.3">
      <c r="A17" s="19"/>
      <c r="B17" s="228"/>
      <c r="C17" s="229"/>
      <c r="D17" s="20"/>
      <c r="E17" s="21"/>
      <c r="F17" s="22"/>
      <c r="G17" s="53">
        <f t="shared" si="1"/>
        <v>0</v>
      </c>
      <c r="H17" s="20"/>
      <c r="I17" s="98"/>
      <c r="J17" s="99"/>
      <c r="K17" s="213"/>
      <c r="L17" s="23"/>
      <c r="M17" s="34"/>
      <c r="N17" s="24"/>
    </row>
    <row r="18" spans="1:14" s="65" customFormat="1" x14ac:dyDescent="0.3">
      <c r="A18" s="19"/>
      <c r="B18" s="228"/>
      <c r="C18" s="229"/>
      <c r="D18" s="20"/>
      <c r="E18" s="21"/>
      <c r="F18" s="22"/>
      <c r="G18" s="53">
        <f t="shared" si="1"/>
        <v>0</v>
      </c>
      <c r="H18" s="20"/>
      <c r="I18" s="98"/>
      <c r="J18" s="99"/>
      <c r="K18" s="213"/>
      <c r="L18" s="23"/>
      <c r="M18" s="34"/>
      <c r="N18" s="24"/>
    </row>
    <row r="19" spans="1:14" s="65" customFormat="1" x14ac:dyDescent="0.3">
      <c r="A19" s="19"/>
      <c r="B19" s="228"/>
      <c r="C19" s="229"/>
      <c r="D19" s="20"/>
      <c r="E19" s="21"/>
      <c r="F19" s="22"/>
      <c r="G19" s="53">
        <f t="shared" si="1"/>
        <v>0</v>
      </c>
      <c r="H19" s="20"/>
      <c r="I19" s="98"/>
      <c r="J19" s="99"/>
      <c r="K19" s="213"/>
      <c r="L19" s="23"/>
      <c r="M19" s="34"/>
      <c r="N19" s="24"/>
    </row>
    <row r="20" spans="1:14" s="65" customFormat="1" x14ac:dyDescent="0.3">
      <c r="A20" s="19"/>
      <c r="B20" s="228"/>
      <c r="C20" s="229"/>
      <c r="D20" s="20"/>
      <c r="E20" s="21"/>
      <c r="F20" s="22"/>
      <c r="G20" s="53">
        <f t="shared" si="1"/>
        <v>0</v>
      </c>
      <c r="H20" s="20"/>
      <c r="I20" s="98"/>
      <c r="J20" s="99"/>
      <c r="K20" s="213"/>
      <c r="L20" s="23"/>
      <c r="M20" s="34"/>
      <c r="N20" s="24"/>
    </row>
    <row r="21" spans="1:14" s="151" customFormat="1" ht="14.5" x14ac:dyDescent="0.35">
      <c r="A21" s="73" t="s">
        <v>18</v>
      </c>
      <c r="B21" s="234"/>
      <c r="C21" s="235"/>
      <c r="D21" s="188"/>
      <c r="E21" s="189"/>
      <c r="F21" s="190"/>
      <c r="G21" s="211"/>
      <c r="H21" s="188"/>
      <c r="I21" s="219"/>
      <c r="J21" s="260"/>
      <c r="K21" s="214">
        <f>SUM(J16:J21)</f>
        <v>0</v>
      </c>
      <c r="L21" s="191"/>
      <c r="M21" s="192"/>
      <c r="N21" s="193"/>
    </row>
    <row r="22" spans="1:14" s="65" customFormat="1" x14ac:dyDescent="0.3">
      <c r="A22" s="19"/>
      <c r="B22" s="228"/>
      <c r="C22" s="229"/>
      <c r="D22" s="20"/>
      <c r="E22" s="21"/>
      <c r="F22" s="22"/>
      <c r="G22" s="53">
        <f t="shared" si="1"/>
        <v>0</v>
      </c>
      <c r="H22" s="20"/>
      <c r="I22" s="98"/>
      <c r="J22" s="99"/>
      <c r="K22" s="213"/>
      <c r="L22" s="23"/>
      <c r="M22" s="34"/>
      <c r="N22" s="24"/>
    </row>
    <row r="23" spans="1:14" s="65" customFormat="1" x14ac:dyDescent="0.3">
      <c r="A23" s="19"/>
      <c r="B23" s="228"/>
      <c r="C23" s="229"/>
      <c r="D23" s="20"/>
      <c r="E23" s="21"/>
      <c r="F23" s="22"/>
      <c r="G23" s="53">
        <f t="shared" si="1"/>
        <v>0</v>
      </c>
      <c r="H23" s="20"/>
      <c r="I23" s="98"/>
      <c r="J23" s="99"/>
      <c r="K23" s="213"/>
      <c r="L23" s="23"/>
      <c r="M23" s="34"/>
      <c r="N23" s="24"/>
    </row>
    <row r="24" spans="1:14" s="65" customFormat="1" ht="14.4" customHeight="1" x14ac:dyDescent="0.3">
      <c r="A24" s="13"/>
      <c r="B24" s="224"/>
      <c r="C24" s="225"/>
      <c r="D24" s="14"/>
      <c r="E24" s="15"/>
      <c r="F24" s="16"/>
      <c r="G24" s="49">
        <f t="shared" si="1"/>
        <v>0</v>
      </c>
      <c r="H24" s="14"/>
      <c r="I24" s="102"/>
      <c r="J24" s="103"/>
      <c r="K24" s="213"/>
      <c r="L24" s="17"/>
      <c r="M24" s="16"/>
      <c r="N24" s="18"/>
    </row>
    <row r="25" spans="1:14" s="65" customFormat="1" x14ac:dyDescent="0.3">
      <c r="A25" s="19"/>
      <c r="B25" s="228"/>
      <c r="C25" s="229"/>
      <c r="D25" s="20"/>
      <c r="E25" s="21"/>
      <c r="F25" s="22"/>
      <c r="G25" s="53">
        <f t="shared" si="1"/>
        <v>0</v>
      </c>
      <c r="H25" s="20"/>
      <c r="I25" s="98"/>
      <c r="J25" s="99"/>
      <c r="K25" s="213"/>
      <c r="L25" s="23"/>
      <c r="M25" s="34"/>
      <c r="N25" s="24"/>
    </row>
    <row r="26" spans="1:14" s="65" customFormat="1" x14ac:dyDescent="0.3">
      <c r="A26" s="19"/>
      <c r="B26" s="228"/>
      <c r="C26" s="229"/>
      <c r="D26" s="20"/>
      <c r="E26" s="21"/>
      <c r="F26" s="22"/>
      <c r="G26" s="53">
        <f t="shared" si="1"/>
        <v>0</v>
      </c>
      <c r="H26" s="20"/>
      <c r="I26" s="98"/>
      <c r="J26" s="99"/>
      <c r="K26" s="213"/>
      <c r="L26" s="23"/>
      <c r="M26" s="34"/>
      <c r="N26" s="24"/>
    </row>
    <row r="27" spans="1:14" s="151" customFormat="1" ht="14.5" x14ac:dyDescent="0.35">
      <c r="A27" s="73" t="s">
        <v>18</v>
      </c>
      <c r="B27" s="230"/>
      <c r="C27" s="231"/>
      <c r="D27" s="159"/>
      <c r="E27" s="161"/>
      <c r="F27" s="160"/>
      <c r="G27" s="210"/>
      <c r="H27" s="198"/>
      <c r="I27" s="261"/>
      <c r="J27" s="163"/>
      <c r="K27" s="214">
        <f>SUM(J22:J27)</f>
        <v>0</v>
      </c>
      <c r="L27" s="185"/>
      <c r="M27" s="186"/>
      <c r="N27" s="187"/>
    </row>
    <row r="28" spans="1:14" s="65" customFormat="1" x14ac:dyDescent="0.3">
      <c r="A28" s="25"/>
      <c r="B28" s="232"/>
      <c r="C28" s="233"/>
      <c r="D28" s="31"/>
      <c r="E28" s="27"/>
      <c r="F28" s="28"/>
      <c r="G28" s="59">
        <f t="shared" si="1"/>
        <v>0</v>
      </c>
      <c r="H28" s="26"/>
      <c r="I28" s="110"/>
      <c r="J28" s="111"/>
      <c r="K28" s="213"/>
      <c r="L28" s="29"/>
      <c r="M28" s="35"/>
      <c r="N28" s="30"/>
    </row>
    <row r="29" spans="1:14" s="65" customFormat="1" x14ac:dyDescent="0.3">
      <c r="A29" s="19"/>
      <c r="B29" s="228"/>
      <c r="C29" s="229"/>
      <c r="D29" s="20"/>
      <c r="E29" s="21"/>
      <c r="F29" s="22"/>
      <c r="G29" s="53">
        <f t="shared" si="1"/>
        <v>0</v>
      </c>
      <c r="H29" s="20"/>
      <c r="I29" s="98"/>
      <c r="J29" s="99"/>
      <c r="K29" s="213"/>
      <c r="L29" s="23"/>
      <c r="M29" s="34"/>
      <c r="N29" s="24"/>
    </row>
    <row r="30" spans="1:14" s="65" customFormat="1" ht="14.4" customHeight="1" x14ac:dyDescent="0.3">
      <c r="A30" s="13"/>
      <c r="B30" s="224"/>
      <c r="C30" s="225"/>
      <c r="D30" s="14"/>
      <c r="E30" s="15"/>
      <c r="F30" s="16"/>
      <c r="G30" s="49">
        <f t="shared" si="1"/>
        <v>0</v>
      </c>
      <c r="H30" s="14"/>
      <c r="I30" s="102"/>
      <c r="J30" s="103"/>
      <c r="K30" s="213"/>
      <c r="L30" s="17"/>
      <c r="M30" s="16"/>
      <c r="N30" s="18"/>
    </row>
    <row r="31" spans="1:14" s="65" customFormat="1" x14ac:dyDescent="0.3">
      <c r="A31" s="19"/>
      <c r="B31" s="228"/>
      <c r="C31" s="229"/>
      <c r="D31" s="20"/>
      <c r="E31" s="21"/>
      <c r="F31" s="22"/>
      <c r="G31" s="53">
        <f t="shared" si="1"/>
        <v>0</v>
      </c>
      <c r="H31" s="20"/>
      <c r="I31" s="98"/>
      <c r="J31" s="99"/>
      <c r="K31" s="213"/>
      <c r="L31" s="23"/>
      <c r="M31" s="34"/>
      <c r="N31" s="24"/>
    </row>
    <row r="32" spans="1:14" s="65" customFormat="1" x14ac:dyDescent="0.3">
      <c r="A32" s="19"/>
      <c r="B32" s="228"/>
      <c r="C32" s="229"/>
      <c r="D32" s="20"/>
      <c r="E32" s="21"/>
      <c r="F32" s="22"/>
      <c r="G32" s="53">
        <f t="shared" si="1"/>
        <v>0</v>
      </c>
      <c r="H32" s="20"/>
      <c r="I32" s="98"/>
      <c r="J32" s="99"/>
      <c r="K32" s="213"/>
      <c r="L32" s="23"/>
      <c r="M32" s="34"/>
      <c r="N32" s="24"/>
    </row>
    <row r="33" spans="1:14" s="151" customFormat="1" ht="14.5" x14ac:dyDescent="0.35">
      <c r="A33" s="73" t="s">
        <v>18</v>
      </c>
      <c r="B33" s="234"/>
      <c r="C33" s="235"/>
      <c r="D33" s="188"/>
      <c r="E33" s="189"/>
      <c r="F33" s="190"/>
      <c r="G33" s="211"/>
      <c r="H33" s="188"/>
      <c r="I33" s="219"/>
      <c r="J33" s="260"/>
      <c r="K33" s="214">
        <f>SUM(J28:J33)</f>
        <v>0</v>
      </c>
      <c r="L33" s="191"/>
      <c r="M33" s="192"/>
      <c r="N33" s="199"/>
    </row>
    <row r="34" spans="1:14" s="65" customFormat="1" x14ac:dyDescent="0.3">
      <c r="A34" s="25"/>
      <c r="B34" s="232"/>
      <c r="C34" s="233"/>
      <c r="D34" s="31"/>
      <c r="E34" s="27"/>
      <c r="F34" s="28"/>
      <c r="G34" s="59">
        <f t="shared" ref="G34:G38" si="2">E34*F34</f>
        <v>0</v>
      </c>
      <c r="H34" s="26"/>
      <c r="I34" s="110"/>
      <c r="J34" s="111"/>
      <c r="K34" s="213"/>
      <c r="L34" s="29"/>
      <c r="M34" s="35"/>
      <c r="N34" s="30"/>
    </row>
    <row r="35" spans="1:14" s="65" customFormat="1" x14ac:dyDescent="0.3">
      <c r="A35" s="19"/>
      <c r="B35" s="228"/>
      <c r="C35" s="229"/>
      <c r="D35" s="20"/>
      <c r="E35" s="21"/>
      <c r="F35" s="22"/>
      <c r="G35" s="53">
        <f t="shared" si="2"/>
        <v>0</v>
      </c>
      <c r="H35" s="20"/>
      <c r="I35" s="98"/>
      <c r="J35" s="99"/>
      <c r="K35" s="213"/>
      <c r="L35" s="23"/>
      <c r="M35" s="34"/>
      <c r="N35" s="24"/>
    </row>
    <row r="36" spans="1:14" s="65" customFormat="1" ht="14.4" customHeight="1" x14ac:dyDescent="0.3">
      <c r="A36" s="13"/>
      <c r="B36" s="224"/>
      <c r="C36" s="225"/>
      <c r="D36" s="14"/>
      <c r="E36" s="15"/>
      <c r="F36" s="16"/>
      <c r="G36" s="49">
        <f t="shared" si="2"/>
        <v>0</v>
      </c>
      <c r="H36" s="14"/>
      <c r="I36" s="102"/>
      <c r="J36" s="103"/>
      <c r="K36" s="213"/>
      <c r="L36" s="17"/>
      <c r="M36" s="16"/>
      <c r="N36" s="18"/>
    </row>
    <row r="37" spans="1:14" s="65" customFormat="1" x14ac:dyDescent="0.3">
      <c r="A37" s="19"/>
      <c r="B37" s="228"/>
      <c r="C37" s="229"/>
      <c r="D37" s="20"/>
      <c r="E37" s="21"/>
      <c r="F37" s="22"/>
      <c r="G37" s="53">
        <f t="shared" si="2"/>
        <v>0</v>
      </c>
      <c r="H37" s="20"/>
      <c r="I37" s="98"/>
      <c r="J37" s="99"/>
      <c r="K37" s="213"/>
      <c r="L37" s="23"/>
      <c r="M37" s="34"/>
      <c r="N37" s="24"/>
    </row>
    <row r="38" spans="1:14" s="65" customFormat="1" x14ac:dyDescent="0.3">
      <c r="A38" s="19"/>
      <c r="B38" s="228"/>
      <c r="C38" s="229"/>
      <c r="D38" s="20"/>
      <c r="E38" s="21"/>
      <c r="F38" s="22"/>
      <c r="G38" s="53">
        <f t="shared" si="2"/>
        <v>0</v>
      </c>
      <c r="H38" s="20"/>
      <c r="I38" s="98"/>
      <c r="J38" s="99"/>
      <c r="K38" s="213"/>
      <c r="L38" s="23"/>
      <c r="M38" s="34"/>
      <c r="N38" s="24"/>
    </row>
    <row r="39" spans="1:14" s="151" customFormat="1" ht="14.5" x14ac:dyDescent="0.35">
      <c r="A39" s="73" t="s">
        <v>18</v>
      </c>
      <c r="B39" s="234"/>
      <c r="C39" s="235"/>
      <c r="D39" s="188"/>
      <c r="E39" s="189"/>
      <c r="F39" s="190"/>
      <c r="G39" s="211"/>
      <c r="H39" s="188"/>
      <c r="I39" s="219"/>
      <c r="J39" s="260"/>
      <c r="K39" s="214">
        <f>SUM(J34:J39)</f>
        <v>0</v>
      </c>
      <c r="L39" s="191"/>
      <c r="M39" s="192"/>
      <c r="N39" s="199"/>
    </row>
    <row r="40" spans="1:14" s="65" customFormat="1" x14ac:dyDescent="0.3">
      <c r="A40" s="25"/>
      <c r="B40" s="232"/>
      <c r="C40" s="233"/>
      <c r="D40" s="31"/>
      <c r="E40" s="27"/>
      <c r="F40" s="28"/>
      <c r="G40" s="59">
        <f t="shared" si="1"/>
        <v>0</v>
      </c>
      <c r="H40" s="26"/>
      <c r="I40" s="110"/>
      <c r="J40" s="111"/>
      <c r="K40" s="213"/>
      <c r="L40" s="29"/>
      <c r="M40" s="35"/>
      <c r="N40" s="30"/>
    </row>
    <row r="41" spans="1:14" s="65" customFormat="1" x14ac:dyDescent="0.3">
      <c r="A41" s="19"/>
      <c r="B41" s="228"/>
      <c r="C41" s="229"/>
      <c r="D41" s="20"/>
      <c r="E41" s="21"/>
      <c r="F41" s="22"/>
      <c r="G41" s="53">
        <f t="shared" si="1"/>
        <v>0</v>
      </c>
      <c r="H41" s="20"/>
      <c r="I41" s="98"/>
      <c r="J41" s="99"/>
      <c r="K41" s="213"/>
      <c r="L41" s="23"/>
      <c r="M41" s="34"/>
      <c r="N41" s="24"/>
    </row>
    <row r="42" spans="1:14" s="65" customFormat="1" ht="14.4" customHeight="1" x14ac:dyDescent="0.3">
      <c r="A42" s="13"/>
      <c r="B42" s="224"/>
      <c r="C42" s="225"/>
      <c r="D42" s="14"/>
      <c r="E42" s="15"/>
      <c r="F42" s="16"/>
      <c r="G42" s="49">
        <f t="shared" si="1"/>
        <v>0</v>
      </c>
      <c r="H42" s="14"/>
      <c r="I42" s="102"/>
      <c r="J42" s="103"/>
      <c r="K42" s="213"/>
      <c r="L42" s="17"/>
      <c r="M42" s="16"/>
      <c r="N42" s="18"/>
    </row>
    <row r="43" spans="1:14" s="65" customFormat="1" x14ac:dyDescent="0.3">
      <c r="A43" s="19"/>
      <c r="B43" s="228"/>
      <c r="C43" s="229"/>
      <c r="D43" s="20"/>
      <c r="E43" s="21"/>
      <c r="F43" s="22"/>
      <c r="G43" s="53">
        <f t="shared" si="1"/>
        <v>0</v>
      </c>
      <c r="H43" s="20"/>
      <c r="I43" s="98"/>
      <c r="J43" s="99"/>
      <c r="K43" s="213"/>
      <c r="L43" s="23"/>
      <c r="M43" s="34"/>
      <c r="N43" s="24"/>
    </row>
    <row r="44" spans="1:14" s="65" customFormat="1" x14ac:dyDescent="0.3">
      <c r="A44" s="19"/>
      <c r="B44" s="228"/>
      <c r="C44" s="229"/>
      <c r="D44" s="20"/>
      <c r="E44" s="21"/>
      <c r="F44" s="22"/>
      <c r="G44" s="53">
        <f t="shared" si="1"/>
        <v>0</v>
      </c>
      <c r="H44" s="20"/>
      <c r="I44" s="98"/>
      <c r="J44" s="99"/>
      <c r="K44" s="213"/>
      <c r="L44" s="23"/>
      <c r="M44" s="34"/>
      <c r="N44" s="24"/>
    </row>
    <row r="45" spans="1:14" s="151" customFormat="1" ht="14.5" x14ac:dyDescent="0.35">
      <c r="A45" s="73" t="s">
        <v>18</v>
      </c>
      <c r="B45" s="234"/>
      <c r="C45" s="235"/>
      <c r="D45" s="188"/>
      <c r="E45" s="189"/>
      <c r="F45" s="190"/>
      <c r="G45" s="211"/>
      <c r="H45" s="188"/>
      <c r="I45" s="219"/>
      <c r="J45" s="260"/>
      <c r="K45" s="214">
        <f>SUM(J40:J45)</f>
        <v>0</v>
      </c>
      <c r="L45" s="191"/>
      <c r="M45" s="192"/>
      <c r="N45" s="199"/>
    </row>
    <row r="46" spans="1:14" s="65" customFormat="1" x14ac:dyDescent="0.3">
      <c r="A46" s="19"/>
      <c r="B46" s="228"/>
      <c r="C46" s="229"/>
      <c r="D46" s="32"/>
      <c r="E46" s="21"/>
      <c r="F46" s="22"/>
      <c r="G46" s="53">
        <f t="shared" si="1"/>
        <v>0</v>
      </c>
      <c r="H46" s="20"/>
      <c r="I46" s="98"/>
      <c r="J46" s="99"/>
      <c r="K46" s="213"/>
      <c r="L46" s="23"/>
      <c r="M46" s="34"/>
      <c r="N46" s="24"/>
    </row>
    <row r="47" spans="1:14" s="65" customFormat="1" x14ac:dyDescent="0.3">
      <c r="A47" s="19"/>
      <c r="B47" s="228"/>
      <c r="C47" s="229"/>
      <c r="D47" s="32"/>
      <c r="E47" s="21"/>
      <c r="F47" s="22"/>
      <c r="G47" s="53">
        <f t="shared" si="1"/>
        <v>0</v>
      </c>
      <c r="H47" s="20"/>
      <c r="I47" s="98"/>
      <c r="J47" s="99"/>
      <c r="K47" s="213"/>
      <c r="L47" s="23"/>
      <c r="M47" s="34"/>
      <c r="N47" s="24"/>
    </row>
    <row r="48" spans="1:14" s="65" customFormat="1" ht="14.4" customHeight="1" x14ac:dyDescent="0.3">
      <c r="A48" s="13"/>
      <c r="B48" s="224"/>
      <c r="C48" s="225"/>
      <c r="D48" s="14"/>
      <c r="E48" s="15"/>
      <c r="F48" s="16"/>
      <c r="G48" s="49">
        <f t="shared" si="1"/>
        <v>0</v>
      </c>
      <c r="H48" s="14"/>
      <c r="I48" s="102"/>
      <c r="J48" s="103"/>
      <c r="K48" s="213"/>
      <c r="L48" s="17"/>
      <c r="M48" s="16"/>
      <c r="N48" s="18"/>
    </row>
    <row r="49" spans="1:14" s="65" customFormat="1" x14ac:dyDescent="0.3">
      <c r="A49" s="19"/>
      <c r="B49" s="228"/>
      <c r="C49" s="229"/>
      <c r="D49" s="20"/>
      <c r="E49" s="21"/>
      <c r="F49" s="22"/>
      <c r="G49" s="53">
        <f t="shared" si="1"/>
        <v>0</v>
      </c>
      <c r="H49" s="20"/>
      <c r="I49" s="98"/>
      <c r="J49" s="99"/>
      <c r="K49" s="213"/>
      <c r="L49" s="23"/>
      <c r="M49" s="34"/>
      <c r="N49" s="24"/>
    </row>
    <row r="50" spans="1:14" s="65" customFormat="1" x14ac:dyDescent="0.3">
      <c r="A50" s="19"/>
      <c r="B50" s="228"/>
      <c r="C50" s="229"/>
      <c r="D50" s="20"/>
      <c r="E50" s="21"/>
      <c r="F50" s="22"/>
      <c r="G50" s="53">
        <f t="shared" si="1"/>
        <v>0</v>
      </c>
      <c r="H50" s="20"/>
      <c r="I50" s="98"/>
      <c r="J50" s="99"/>
      <c r="K50" s="213"/>
      <c r="L50" s="23"/>
      <c r="M50" s="34"/>
      <c r="N50" s="24"/>
    </row>
    <row r="51" spans="1:14" s="151" customFormat="1" ht="15" thickBot="1" x14ac:dyDescent="0.4">
      <c r="A51" s="74" t="s">
        <v>18</v>
      </c>
      <c r="B51" s="230"/>
      <c r="C51" s="231"/>
      <c r="D51" s="159"/>
      <c r="E51" s="143"/>
      <c r="F51" s="160"/>
      <c r="G51" s="210"/>
      <c r="H51" s="159"/>
      <c r="I51" s="162"/>
      <c r="J51" s="163"/>
      <c r="K51" s="215">
        <f>SUM(J46:J51)</f>
        <v>0</v>
      </c>
      <c r="L51" s="200"/>
      <c r="M51" s="201"/>
      <c r="N51" s="202"/>
    </row>
    <row r="52" spans="1:14" s="65" customFormat="1" ht="20.399999999999999" customHeight="1" x14ac:dyDescent="0.3">
      <c r="A52" s="69"/>
      <c r="B52" s="236"/>
      <c r="C52" s="236"/>
      <c r="D52" s="68"/>
      <c r="E52" s="122"/>
      <c r="F52" s="257"/>
      <c r="G52" s="217"/>
      <c r="H52" s="63" t="s">
        <v>3</v>
      </c>
      <c r="I52" s="112">
        <f>SUM(I4:I51)</f>
        <v>0</v>
      </c>
      <c r="J52" s="113">
        <f>SUM(J4:J51)</f>
        <v>0</v>
      </c>
      <c r="K52" s="194"/>
      <c r="N52" s="70"/>
    </row>
    <row r="53" spans="1:14" s="65" customFormat="1" ht="18.649999999999999" customHeight="1" thickBot="1" x14ac:dyDescent="0.35">
      <c r="A53" s="43"/>
      <c r="B53" s="237"/>
      <c r="C53" s="237"/>
      <c r="E53" s="123"/>
      <c r="F53" s="294" t="s">
        <v>88</v>
      </c>
      <c r="G53" s="295">
        <f>SUM(G4:G51)</f>
        <v>0</v>
      </c>
      <c r="H53" s="331" t="s">
        <v>51</v>
      </c>
      <c r="I53" s="332"/>
      <c r="J53" s="203">
        <f>I52+J52</f>
        <v>0</v>
      </c>
      <c r="K53" s="195"/>
      <c r="N53" s="70"/>
    </row>
    <row r="54" spans="1:14" ht="14.5" x14ac:dyDescent="0.3">
      <c r="F54" s="294" t="s">
        <v>89</v>
      </c>
      <c r="K54" s="196"/>
    </row>
  </sheetData>
  <sheetProtection formatCells="0" formatColumns="0" formatRows="0" insertRows="0" insertHyperlinks="0" deleteRows="0"/>
  <mergeCells count="5">
    <mergeCell ref="H1:J1"/>
    <mergeCell ref="D2:G2"/>
    <mergeCell ref="H2:J2"/>
    <mergeCell ref="L2:N2"/>
    <mergeCell ref="H53:I53"/>
  </mergeCells>
  <pageMargins left="0.25" right="0.25" top="0.75" bottom="0.75" header="0.3" footer="0.3"/>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N54"/>
  <sheetViews>
    <sheetView topLeftCell="A2" zoomScale="80" zoomScaleNormal="80" workbookViewId="0">
      <selection activeCell="J14" sqref="J14"/>
    </sheetView>
  </sheetViews>
  <sheetFormatPr defaultColWidth="8.90625" defaultRowHeight="14" x14ac:dyDescent="0.3"/>
  <cols>
    <col min="1" max="1" width="40.6328125" style="1" customWidth="1"/>
    <col min="2" max="2" width="8.1796875" style="238" bestFit="1" customWidth="1"/>
    <col min="3" max="3" width="9.36328125" style="238" bestFit="1" customWidth="1"/>
    <col min="4" max="4" width="31.36328125" style="1" customWidth="1"/>
    <col min="5" max="5" width="11.6328125" style="115" customWidth="1"/>
    <col min="6" max="6" width="11.6328125" style="258" customWidth="1"/>
    <col min="7" max="7" width="11.6328125" style="115" customWidth="1"/>
    <col min="8" max="8" width="27.81640625" style="1" customWidth="1"/>
    <col min="9" max="10" width="13" style="220" customWidth="1"/>
    <col min="11" max="11" width="12.453125" style="197" customWidth="1"/>
    <col min="12" max="12" width="20.90625" style="1" customWidth="1"/>
    <col min="13" max="13" width="12.453125" style="1" customWidth="1"/>
    <col min="14" max="14" width="12.6328125" style="40" customWidth="1"/>
    <col min="15" max="16384" width="8.90625" style="1"/>
  </cols>
  <sheetData>
    <row r="1" spans="1:14" ht="32.25" customHeight="1" x14ac:dyDescent="0.3">
      <c r="A1" s="41" t="s">
        <v>167</v>
      </c>
      <c r="B1" s="41"/>
      <c r="C1" s="41"/>
      <c r="D1" s="41" t="s">
        <v>65</v>
      </c>
      <c r="E1" s="41"/>
      <c r="F1" s="41"/>
      <c r="G1" s="41"/>
      <c r="H1" s="321" t="s">
        <v>103</v>
      </c>
      <c r="I1" s="321"/>
      <c r="J1" s="321"/>
      <c r="K1" s="41"/>
      <c r="L1" s="41"/>
      <c r="M1" s="41"/>
      <c r="N1" s="41"/>
    </row>
    <row r="2" spans="1:14" s="301" customFormat="1" x14ac:dyDescent="0.3">
      <c r="A2" s="299" t="s">
        <v>0</v>
      </c>
      <c r="B2" s="300"/>
      <c r="C2" s="300"/>
      <c r="D2" s="322" t="s">
        <v>1</v>
      </c>
      <c r="E2" s="323"/>
      <c r="F2" s="323"/>
      <c r="G2" s="324"/>
      <c r="H2" s="325" t="s">
        <v>8</v>
      </c>
      <c r="I2" s="326"/>
      <c r="J2" s="327"/>
      <c r="K2" s="302" t="s">
        <v>101</v>
      </c>
      <c r="L2" s="328" t="s">
        <v>46</v>
      </c>
      <c r="M2" s="329"/>
      <c r="N2" s="330"/>
    </row>
    <row r="3" spans="1:14" s="6" customFormat="1" ht="57.5" x14ac:dyDescent="0.35">
      <c r="A3" s="2" t="s">
        <v>102</v>
      </c>
      <c r="B3" s="221" t="s">
        <v>66</v>
      </c>
      <c r="C3" s="221" t="s">
        <v>67</v>
      </c>
      <c r="D3" s="3" t="s">
        <v>64</v>
      </c>
      <c r="E3" s="121" t="s">
        <v>61</v>
      </c>
      <c r="F3" s="251" t="s">
        <v>2</v>
      </c>
      <c r="G3" s="216" t="s">
        <v>62</v>
      </c>
      <c r="H3" s="4" t="s">
        <v>63</v>
      </c>
      <c r="I3" s="250" t="s">
        <v>17</v>
      </c>
      <c r="J3" s="250" t="s">
        <v>7</v>
      </c>
      <c r="K3" s="116" t="s">
        <v>44</v>
      </c>
      <c r="L3" s="33" t="s">
        <v>99</v>
      </c>
      <c r="M3" s="5" t="s">
        <v>100</v>
      </c>
      <c r="N3" s="38" t="s">
        <v>9</v>
      </c>
    </row>
    <row r="4" spans="1:14" s="65" customFormat="1" x14ac:dyDescent="0.3">
      <c r="A4" s="7"/>
      <c r="B4" s="222"/>
      <c r="C4" s="223"/>
      <c r="D4" s="8"/>
      <c r="E4" s="9"/>
      <c r="F4" s="10"/>
      <c r="G4" s="208">
        <f>E4*F4</f>
        <v>0</v>
      </c>
      <c r="H4" s="8"/>
      <c r="I4" s="100"/>
      <c r="J4" s="101"/>
      <c r="K4" s="212"/>
      <c r="L4" s="11"/>
      <c r="M4" s="10"/>
      <c r="N4" s="12"/>
    </row>
    <row r="5" spans="1:14" s="65" customFormat="1" x14ac:dyDescent="0.3">
      <c r="A5" s="13"/>
      <c r="B5" s="224"/>
      <c r="C5" s="225"/>
      <c r="D5" s="14"/>
      <c r="E5" s="15"/>
      <c r="F5" s="16"/>
      <c r="G5" s="49">
        <f>E5*F5</f>
        <v>0</v>
      </c>
      <c r="H5" s="14"/>
      <c r="I5" s="102"/>
      <c r="J5" s="103"/>
      <c r="K5" s="213"/>
      <c r="L5" s="17"/>
      <c r="M5" s="16"/>
      <c r="N5" s="66"/>
    </row>
    <row r="6" spans="1:14" s="65" customFormat="1" x14ac:dyDescent="0.3">
      <c r="A6" s="13"/>
      <c r="B6" s="224"/>
      <c r="C6" s="225"/>
      <c r="D6" s="14"/>
      <c r="E6" s="15"/>
      <c r="F6" s="16"/>
      <c r="G6" s="49">
        <f>E6*F6</f>
        <v>0</v>
      </c>
      <c r="H6" s="14"/>
      <c r="I6" s="102"/>
      <c r="J6" s="103"/>
      <c r="K6" s="213"/>
      <c r="L6" s="17"/>
      <c r="M6" s="16"/>
      <c r="N6" s="18"/>
    </row>
    <row r="7" spans="1:14" s="65" customFormat="1" x14ac:dyDescent="0.3">
      <c r="A7" s="13"/>
      <c r="B7" s="224"/>
      <c r="C7" s="225"/>
      <c r="D7" s="14"/>
      <c r="E7" s="15"/>
      <c r="F7" s="16"/>
      <c r="G7" s="49">
        <f t="shared" ref="G7:G8" si="0">E7*F7</f>
        <v>0</v>
      </c>
      <c r="H7" s="14"/>
      <c r="I7" s="102"/>
      <c r="J7" s="103"/>
      <c r="K7" s="213"/>
      <c r="L7" s="17"/>
      <c r="M7" s="16"/>
      <c r="N7" s="18"/>
    </row>
    <row r="8" spans="1:14" s="65" customFormat="1" ht="14.4" customHeight="1" x14ac:dyDescent="0.3">
      <c r="A8" s="13"/>
      <c r="B8" s="224"/>
      <c r="C8" s="225"/>
      <c r="D8" s="14"/>
      <c r="E8" s="15"/>
      <c r="F8" s="16"/>
      <c r="G8" s="49">
        <f t="shared" si="0"/>
        <v>0</v>
      </c>
      <c r="H8" s="14"/>
      <c r="I8" s="102"/>
      <c r="J8" s="103"/>
      <c r="K8" s="213"/>
      <c r="L8" s="17"/>
      <c r="M8" s="16"/>
      <c r="N8" s="18"/>
    </row>
    <row r="9" spans="1:14" s="151" customFormat="1" ht="14.5" x14ac:dyDescent="0.35">
      <c r="A9" s="73" t="s">
        <v>18</v>
      </c>
      <c r="B9" s="226"/>
      <c r="C9" s="227"/>
      <c r="D9" s="179"/>
      <c r="E9" s="180"/>
      <c r="F9" s="181"/>
      <c r="G9" s="209"/>
      <c r="H9" s="179"/>
      <c r="I9" s="218"/>
      <c r="J9" s="259"/>
      <c r="K9" s="214">
        <f>SUM(J4:J9)</f>
        <v>0</v>
      </c>
      <c r="L9" s="182"/>
      <c r="M9" s="183"/>
      <c r="N9" s="184"/>
    </row>
    <row r="10" spans="1:14" s="65" customFormat="1" x14ac:dyDescent="0.3">
      <c r="A10" s="19"/>
      <c r="B10" s="228"/>
      <c r="C10" s="229"/>
      <c r="D10" s="20"/>
      <c r="E10" s="21"/>
      <c r="F10" s="22"/>
      <c r="G10" s="53">
        <f>E10*F10</f>
        <v>0</v>
      </c>
      <c r="H10" s="20"/>
      <c r="I10" s="98"/>
      <c r="J10" s="99"/>
      <c r="K10" s="213"/>
      <c r="L10" s="23"/>
      <c r="M10" s="34"/>
      <c r="N10" s="24"/>
    </row>
    <row r="11" spans="1:14" s="65" customFormat="1" x14ac:dyDescent="0.3">
      <c r="A11" s="19"/>
      <c r="B11" s="228"/>
      <c r="C11" s="229"/>
      <c r="D11" s="20"/>
      <c r="E11" s="21"/>
      <c r="F11" s="22"/>
      <c r="G11" s="53">
        <f t="shared" ref="G11:G50" si="1">E11*F11</f>
        <v>0</v>
      </c>
      <c r="H11" s="20"/>
      <c r="I11" s="98"/>
      <c r="J11" s="99"/>
      <c r="K11" s="213"/>
      <c r="L11" s="23"/>
      <c r="M11" s="34"/>
      <c r="N11" s="24"/>
    </row>
    <row r="12" spans="1:14" s="65" customFormat="1" x14ac:dyDescent="0.3">
      <c r="A12" s="19"/>
      <c r="B12" s="228"/>
      <c r="C12" s="229"/>
      <c r="D12" s="20"/>
      <c r="E12" s="21"/>
      <c r="F12" s="22"/>
      <c r="G12" s="53">
        <f t="shared" si="1"/>
        <v>0</v>
      </c>
      <c r="H12" s="20"/>
      <c r="I12" s="98"/>
      <c r="J12" s="99"/>
      <c r="K12" s="213"/>
      <c r="L12" s="23"/>
      <c r="M12" s="34"/>
      <c r="N12" s="24"/>
    </row>
    <row r="13" spans="1:14" s="65" customFormat="1" x14ac:dyDescent="0.3">
      <c r="A13" s="19"/>
      <c r="B13" s="228"/>
      <c r="C13" s="229"/>
      <c r="D13" s="20"/>
      <c r="E13" s="21"/>
      <c r="F13" s="22"/>
      <c r="G13" s="53">
        <f t="shared" si="1"/>
        <v>0</v>
      </c>
      <c r="H13" s="20"/>
      <c r="I13" s="98"/>
      <c r="J13" s="99"/>
      <c r="K13" s="213"/>
      <c r="L13" s="23"/>
      <c r="M13" s="34"/>
      <c r="N13" s="24"/>
    </row>
    <row r="14" spans="1:14" s="65" customFormat="1" x14ac:dyDescent="0.3">
      <c r="A14" s="19"/>
      <c r="B14" s="228"/>
      <c r="C14" s="229"/>
      <c r="D14" s="20"/>
      <c r="E14" s="21"/>
      <c r="F14" s="22"/>
      <c r="G14" s="53">
        <f t="shared" si="1"/>
        <v>0</v>
      </c>
      <c r="H14" s="20"/>
      <c r="I14" s="98"/>
      <c r="J14" s="99"/>
      <c r="K14" s="213"/>
      <c r="L14" s="23"/>
      <c r="M14" s="34"/>
      <c r="N14" s="24"/>
    </row>
    <row r="15" spans="1:14" s="151" customFormat="1" ht="14.5" x14ac:dyDescent="0.35">
      <c r="A15" s="73" t="s">
        <v>18</v>
      </c>
      <c r="B15" s="230"/>
      <c r="C15" s="231"/>
      <c r="D15" s="159"/>
      <c r="E15" s="161"/>
      <c r="F15" s="160"/>
      <c r="G15" s="210"/>
      <c r="H15" s="159"/>
      <c r="I15" s="162"/>
      <c r="J15" s="163"/>
      <c r="K15" s="214">
        <f>SUM(J10:J15)</f>
        <v>0</v>
      </c>
      <c r="L15" s="185"/>
      <c r="M15" s="186"/>
      <c r="N15" s="187"/>
    </row>
    <row r="16" spans="1:14" s="65" customFormat="1" x14ac:dyDescent="0.3">
      <c r="A16" s="25"/>
      <c r="B16" s="232"/>
      <c r="C16" s="233"/>
      <c r="D16" s="26"/>
      <c r="E16" s="27"/>
      <c r="F16" s="28"/>
      <c r="G16" s="59">
        <f t="shared" si="1"/>
        <v>0</v>
      </c>
      <c r="H16" s="26"/>
      <c r="I16" s="110"/>
      <c r="J16" s="111"/>
      <c r="K16" s="213"/>
      <c r="L16" s="29"/>
      <c r="M16" s="35"/>
      <c r="N16" s="30"/>
    </row>
    <row r="17" spans="1:14" s="65" customFormat="1" x14ac:dyDescent="0.3">
      <c r="A17" s="19"/>
      <c r="B17" s="228"/>
      <c r="C17" s="229"/>
      <c r="D17" s="20"/>
      <c r="E17" s="21"/>
      <c r="F17" s="22"/>
      <c r="G17" s="53">
        <f t="shared" si="1"/>
        <v>0</v>
      </c>
      <c r="H17" s="20"/>
      <c r="I17" s="98"/>
      <c r="J17" s="99"/>
      <c r="K17" s="213"/>
      <c r="L17" s="23"/>
      <c r="M17" s="34"/>
      <c r="N17" s="24"/>
    </row>
    <row r="18" spans="1:14" s="65" customFormat="1" x14ac:dyDescent="0.3">
      <c r="A18" s="19"/>
      <c r="B18" s="228"/>
      <c r="C18" s="229"/>
      <c r="D18" s="20"/>
      <c r="E18" s="21"/>
      <c r="F18" s="22"/>
      <c r="G18" s="53">
        <f t="shared" si="1"/>
        <v>0</v>
      </c>
      <c r="H18" s="20"/>
      <c r="I18" s="98"/>
      <c r="J18" s="99"/>
      <c r="K18" s="213"/>
      <c r="L18" s="23"/>
      <c r="M18" s="34"/>
      <c r="N18" s="24"/>
    </row>
    <row r="19" spans="1:14" s="65" customFormat="1" x14ac:dyDescent="0.3">
      <c r="A19" s="19"/>
      <c r="B19" s="228"/>
      <c r="C19" s="229"/>
      <c r="D19" s="20"/>
      <c r="E19" s="21"/>
      <c r="F19" s="22"/>
      <c r="G19" s="53">
        <f t="shared" si="1"/>
        <v>0</v>
      </c>
      <c r="H19" s="20"/>
      <c r="I19" s="98"/>
      <c r="J19" s="99"/>
      <c r="K19" s="213"/>
      <c r="L19" s="23"/>
      <c r="M19" s="34"/>
      <c r="N19" s="24"/>
    </row>
    <row r="20" spans="1:14" s="65" customFormat="1" x14ac:dyDescent="0.3">
      <c r="A20" s="19"/>
      <c r="B20" s="228"/>
      <c r="C20" s="229"/>
      <c r="D20" s="20"/>
      <c r="E20" s="21"/>
      <c r="F20" s="22"/>
      <c r="G20" s="53">
        <f t="shared" si="1"/>
        <v>0</v>
      </c>
      <c r="H20" s="20"/>
      <c r="I20" s="98"/>
      <c r="J20" s="99"/>
      <c r="K20" s="213"/>
      <c r="L20" s="23"/>
      <c r="M20" s="34"/>
      <c r="N20" s="24"/>
    </row>
    <row r="21" spans="1:14" s="151" customFormat="1" ht="14.5" x14ac:dyDescent="0.35">
      <c r="A21" s="73" t="s">
        <v>18</v>
      </c>
      <c r="B21" s="234"/>
      <c r="C21" s="235"/>
      <c r="D21" s="188"/>
      <c r="E21" s="189"/>
      <c r="F21" s="190"/>
      <c r="G21" s="211"/>
      <c r="H21" s="188"/>
      <c r="I21" s="219"/>
      <c r="J21" s="260"/>
      <c r="K21" s="214">
        <f>SUM(J16:J21)</f>
        <v>0</v>
      </c>
      <c r="L21" s="191"/>
      <c r="M21" s="192"/>
      <c r="N21" s="193"/>
    </row>
    <row r="22" spans="1:14" s="65" customFormat="1" x14ac:dyDescent="0.3">
      <c r="A22" s="19"/>
      <c r="B22" s="228"/>
      <c r="C22" s="229"/>
      <c r="D22" s="20"/>
      <c r="E22" s="21"/>
      <c r="F22" s="22"/>
      <c r="G22" s="53">
        <f t="shared" si="1"/>
        <v>0</v>
      </c>
      <c r="H22" s="20"/>
      <c r="I22" s="98"/>
      <c r="J22" s="99"/>
      <c r="K22" s="213"/>
      <c r="L22" s="23"/>
      <c r="M22" s="34"/>
      <c r="N22" s="24"/>
    </row>
    <row r="23" spans="1:14" s="65" customFormat="1" x14ac:dyDescent="0.3">
      <c r="A23" s="19"/>
      <c r="B23" s="228"/>
      <c r="C23" s="229"/>
      <c r="D23" s="20"/>
      <c r="E23" s="21"/>
      <c r="F23" s="22"/>
      <c r="G23" s="53">
        <f t="shared" si="1"/>
        <v>0</v>
      </c>
      <c r="H23" s="20"/>
      <c r="I23" s="98"/>
      <c r="J23" s="99"/>
      <c r="K23" s="213"/>
      <c r="L23" s="23"/>
      <c r="M23" s="34"/>
      <c r="N23" s="24"/>
    </row>
    <row r="24" spans="1:14" s="65" customFormat="1" ht="14.4" customHeight="1" x14ac:dyDescent="0.3">
      <c r="A24" s="13"/>
      <c r="B24" s="224"/>
      <c r="C24" s="225"/>
      <c r="D24" s="14"/>
      <c r="E24" s="15"/>
      <c r="F24" s="16"/>
      <c r="G24" s="49">
        <f t="shared" si="1"/>
        <v>0</v>
      </c>
      <c r="H24" s="14"/>
      <c r="I24" s="102"/>
      <c r="J24" s="103"/>
      <c r="K24" s="213"/>
      <c r="L24" s="17"/>
      <c r="M24" s="16"/>
      <c r="N24" s="18"/>
    </row>
    <row r="25" spans="1:14" s="65" customFormat="1" x14ac:dyDescent="0.3">
      <c r="A25" s="19"/>
      <c r="B25" s="228"/>
      <c r="C25" s="229"/>
      <c r="D25" s="20"/>
      <c r="E25" s="21"/>
      <c r="F25" s="22"/>
      <c r="G25" s="53">
        <f t="shared" si="1"/>
        <v>0</v>
      </c>
      <c r="H25" s="20"/>
      <c r="I25" s="98"/>
      <c r="J25" s="99"/>
      <c r="K25" s="213"/>
      <c r="L25" s="23"/>
      <c r="M25" s="34"/>
      <c r="N25" s="24"/>
    </row>
    <row r="26" spans="1:14" s="65" customFormat="1" x14ac:dyDescent="0.3">
      <c r="A26" s="19"/>
      <c r="B26" s="228"/>
      <c r="C26" s="229"/>
      <c r="D26" s="20"/>
      <c r="E26" s="21"/>
      <c r="F26" s="22"/>
      <c r="G26" s="53">
        <f t="shared" si="1"/>
        <v>0</v>
      </c>
      <c r="H26" s="20"/>
      <c r="I26" s="98"/>
      <c r="J26" s="99"/>
      <c r="K26" s="213"/>
      <c r="L26" s="23"/>
      <c r="M26" s="34"/>
      <c r="N26" s="24"/>
    </row>
    <row r="27" spans="1:14" s="151" customFormat="1" ht="14.5" x14ac:dyDescent="0.35">
      <c r="A27" s="73" t="s">
        <v>18</v>
      </c>
      <c r="B27" s="230"/>
      <c r="C27" s="231"/>
      <c r="D27" s="159"/>
      <c r="E27" s="161"/>
      <c r="F27" s="160"/>
      <c r="G27" s="210"/>
      <c r="H27" s="198"/>
      <c r="I27" s="261"/>
      <c r="J27" s="163"/>
      <c r="K27" s="214">
        <f>SUM(J22:J27)</f>
        <v>0</v>
      </c>
      <c r="L27" s="185"/>
      <c r="M27" s="186"/>
      <c r="N27" s="187"/>
    </row>
    <row r="28" spans="1:14" s="65" customFormat="1" x14ac:dyDescent="0.3">
      <c r="A28" s="25"/>
      <c r="B28" s="232"/>
      <c r="C28" s="233"/>
      <c r="D28" s="31"/>
      <c r="E28" s="27"/>
      <c r="F28" s="28"/>
      <c r="G28" s="59">
        <f t="shared" si="1"/>
        <v>0</v>
      </c>
      <c r="H28" s="26"/>
      <c r="I28" s="110"/>
      <c r="J28" s="111"/>
      <c r="K28" s="213"/>
      <c r="L28" s="29"/>
      <c r="M28" s="35"/>
      <c r="N28" s="30"/>
    </row>
    <row r="29" spans="1:14" s="65" customFormat="1" x14ac:dyDescent="0.3">
      <c r="A29" s="19"/>
      <c r="B29" s="228"/>
      <c r="C29" s="229"/>
      <c r="D29" s="20"/>
      <c r="E29" s="21"/>
      <c r="F29" s="22"/>
      <c r="G29" s="53">
        <f t="shared" si="1"/>
        <v>0</v>
      </c>
      <c r="H29" s="20"/>
      <c r="I29" s="98"/>
      <c r="J29" s="99"/>
      <c r="K29" s="213"/>
      <c r="L29" s="23"/>
      <c r="M29" s="34"/>
      <c r="N29" s="24"/>
    </row>
    <row r="30" spans="1:14" s="65" customFormat="1" ht="14.4" customHeight="1" x14ac:dyDescent="0.3">
      <c r="A30" s="13"/>
      <c r="B30" s="224"/>
      <c r="C30" s="225"/>
      <c r="D30" s="14"/>
      <c r="E30" s="15"/>
      <c r="F30" s="16"/>
      <c r="G30" s="49">
        <f t="shared" si="1"/>
        <v>0</v>
      </c>
      <c r="H30" s="14"/>
      <c r="I30" s="102"/>
      <c r="J30" s="103"/>
      <c r="K30" s="213"/>
      <c r="L30" s="17"/>
      <c r="M30" s="16"/>
      <c r="N30" s="18"/>
    </row>
    <row r="31" spans="1:14" s="65" customFormat="1" x14ac:dyDescent="0.3">
      <c r="A31" s="19"/>
      <c r="B31" s="228"/>
      <c r="C31" s="229"/>
      <c r="D31" s="20"/>
      <c r="E31" s="21"/>
      <c r="F31" s="22"/>
      <c r="G31" s="53">
        <f t="shared" si="1"/>
        <v>0</v>
      </c>
      <c r="H31" s="20"/>
      <c r="I31" s="98"/>
      <c r="J31" s="99"/>
      <c r="K31" s="213"/>
      <c r="L31" s="23"/>
      <c r="M31" s="34"/>
      <c r="N31" s="24"/>
    </row>
    <row r="32" spans="1:14" s="65" customFormat="1" x14ac:dyDescent="0.3">
      <c r="A32" s="19"/>
      <c r="B32" s="228"/>
      <c r="C32" s="229"/>
      <c r="D32" s="20"/>
      <c r="E32" s="21"/>
      <c r="F32" s="22"/>
      <c r="G32" s="53">
        <f t="shared" si="1"/>
        <v>0</v>
      </c>
      <c r="H32" s="20"/>
      <c r="I32" s="98"/>
      <c r="J32" s="99"/>
      <c r="K32" s="213"/>
      <c r="L32" s="23"/>
      <c r="M32" s="34"/>
      <c r="N32" s="24"/>
    </row>
    <row r="33" spans="1:14" s="151" customFormat="1" ht="14.5" x14ac:dyDescent="0.35">
      <c r="A33" s="73" t="s">
        <v>18</v>
      </c>
      <c r="B33" s="234"/>
      <c r="C33" s="235"/>
      <c r="D33" s="188"/>
      <c r="E33" s="189"/>
      <c r="F33" s="190"/>
      <c r="G33" s="211"/>
      <c r="H33" s="188"/>
      <c r="I33" s="219"/>
      <c r="J33" s="260"/>
      <c r="K33" s="214">
        <f>SUM(J28:J33)</f>
        <v>0</v>
      </c>
      <c r="L33" s="191"/>
      <c r="M33" s="192"/>
      <c r="N33" s="199"/>
    </row>
    <row r="34" spans="1:14" s="65" customFormat="1" x14ac:dyDescent="0.3">
      <c r="A34" s="25"/>
      <c r="B34" s="232"/>
      <c r="C34" s="233"/>
      <c r="D34" s="31"/>
      <c r="E34" s="27"/>
      <c r="F34" s="28"/>
      <c r="G34" s="59">
        <f t="shared" ref="G34:G38" si="2">E34*F34</f>
        <v>0</v>
      </c>
      <c r="H34" s="26"/>
      <c r="I34" s="110"/>
      <c r="J34" s="111"/>
      <c r="K34" s="213"/>
      <c r="L34" s="29"/>
      <c r="M34" s="35"/>
      <c r="N34" s="30"/>
    </row>
    <row r="35" spans="1:14" s="65" customFormat="1" x14ac:dyDescent="0.3">
      <c r="A35" s="19"/>
      <c r="B35" s="228"/>
      <c r="C35" s="229"/>
      <c r="D35" s="20"/>
      <c r="E35" s="21"/>
      <c r="F35" s="22"/>
      <c r="G35" s="53">
        <f t="shared" si="2"/>
        <v>0</v>
      </c>
      <c r="H35" s="20"/>
      <c r="I35" s="98"/>
      <c r="J35" s="99"/>
      <c r="K35" s="213"/>
      <c r="L35" s="23"/>
      <c r="M35" s="34"/>
      <c r="N35" s="24"/>
    </row>
    <row r="36" spans="1:14" s="65" customFormat="1" ht="14.4" customHeight="1" x14ac:dyDescent="0.3">
      <c r="A36" s="13"/>
      <c r="B36" s="224"/>
      <c r="C36" s="225"/>
      <c r="D36" s="14"/>
      <c r="E36" s="15"/>
      <c r="F36" s="16"/>
      <c r="G36" s="49">
        <f t="shared" si="2"/>
        <v>0</v>
      </c>
      <c r="H36" s="14"/>
      <c r="I36" s="102"/>
      <c r="J36" s="103"/>
      <c r="K36" s="213"/>
      <c r="L36" s="17"/>
      <c r="M36" s="16"/>
      <c r="N36" s="18"/>
    </row>
    <row r="37" spans="1:14" s="65" customFormat="1" x14ac:dyDescent="0.3">
      <c r="A37" s="19"/>
      <c r="B37" s="228"/>
      <c r="C37" s="229"/>
      <c r="D37" s="20"/>
      <c r="E37" s="21"/>
      <c r="F37" s="22"/>
      <c r="G37" s="53">
        <f t="shared" si="2"/>
        <v>0</v>
      </c>
      <c r="H37" s="20"/>
      <c r="I37" s="98"/>
      <c r="J37" s="99"/>
      <c r="K37" s="213"/>
      <c r="L37" s="23"/>
      <c r="M37" s="34"/>
      <c r="N37" s="24"/>
    </row>
    <row r="38" spans="1:14" s="65" customFormat="1" x14ac:dyDescent="0.3">
      <c r="A38" s="19"/>
      <c r="B38" s="228"/>
      <c r="C38" s="229"/>
      <c r="D38" s="20"/>
      <c r="E38" s="21"/>
      <c r="F38" s="22"/>
      <c r="G38" s="53">
        <f t="shared" si="2"/>
        <v>0</v>
      </c>
      <c r="H38" s="20"/>
      <c r="I38" s="98"/>
      <c r="J38" s="99"/>
      <c r="K38" s="213"/>
      <c r="L38" s="23"/>
      <c r="M38" s="34"/>
      <c r="N38" s="24"/>
    </row>
    <row r="39" spans="1:14" s="151" customFormat="1" ht="14.5" x14ac:dyDescent="0.35">
      <c r="A39" s="73" t="s">
        <v>18</v>
      </c>
      <c r="B39" s="234"/>
      <c r="C39" s="235"/>
      <c r="D39" s="188"/>
      <c r="E39" s="189"/>
      <c r="F39" s="190"/>
      <c r="G39" s="211"/>
      <c r="H39" s="188"/>
      <c r="I39" s="219"/>
      <c r="J39" s="260"/>
      <c r="K39" s="214">
        <f>SUM(J34:J39)</f>
        <v>0</v>
      </c>
      <c r="L39" s="191"/>
      <c r="M39" s="192"/>
      <c r="N39" s="199"/>
    </row>
    <row r="40" spans="1:14" s="65" customFormat="1" x14ac:dyDescent="0.3">
      <c r="A40" s="25"/>
      <c r="B40" s="232"/>
      <c r="C40" s="233"/>
      <c r="D40" s="31"/>
      <c r="E40" s="27"/>
      <c r="F40" s="28"/>
      <c r="G40" s="59">
        <f t="shared" si="1"/>
        <v>0</v>
      </c>
      <c r="H40" s="26"/>
      <c r="I40" s="110"/>
      <c r="J40" s="111"/>
      <c r="K40" s="213"/>
      <c r="L40" s="29"/>
      <c r="M40" s="35"/>
      <c r="N40" s="30"/>
    </row>
    <row r="41" spans="1:14" s="65" customFormat="1" x14ac:dyDescent="0.3">
      <c r="A41" s="19"/>
      <c r="B41" s="228"/>
      <c r="C41" s="229"/>
      <c r="D41" s="20"/>
      <c r="E41" s="21"/>
      <c r="F41" s="22"/>
      <c r="G41" s="53">
        <f t="shared" si="1"/>
        <v>0</v>
      </c>
      <c r="H41" s="20"/>
      <c r="I41" s="98"/>
      <c r="J41" s="99"/>
      <c r="K41" s="213"/>
      <c r="L41" s="23"/>
      <c r="M41" s="34"/>
      <c r="N41" s="24"/>
    </row>
    <row r="42" spans="1:14" s="65" customFormat="1" ht="14.4" customHeight="1" x14ac:dyDescent="0.3">
      <c r="A42" s="13"/>
      <c r="B42" s="224"/>
      <c r="C42" s="225"/>
      <c r="D42" s="14"/>
      <c r="E42" s="15"/>
      <c r="F42" s="16"/>
      <c r="G42" s="49">
        <f t="shared" ref="G42" si="3">E42*F42</f>
        <v>0</v>
      </c>
      <c r="H42" s="14"/>
      <c r="I42" s="102"/>
      <c r="J42" s="103"/>
      <c r="K42" s="213"/>
      <c r="L42" s="17"/>
      <c r="M42" s="16"/>
      <c r="N42" s="18"/>
    </row>
    <row r="43" spans="1:14" s="65" customFormat="1" x14ac:dyDescent="0.3">
      <c r="A43" s="19"/>
      <c r="B43" s="228"/>
      <c r="C43" s="229"/>
      <c r="D43" s="20"/>
      <c r="E43" s="21"/>
      <c r="F43" s="22"/>
      <c r="G43" s="53">
        <f t="shared" si="1"/>
        <v>0</v>
      </c>
      <c r="H43" s="20"/>
      <c r="I43" s="98"/>
      <c r="J43" s="99"/>
      <c r="K43" s="213"/>
      <c r="L43" s="23"/>
      <c r="M43" s="34"/>
      <c r="N43" s="24"/>
    </row>
    <row r="44" spans="1:14" s="65" customFormat="1" x14ac:dyDescent="0.3">
      <c r="A44" s="19"/>
      <c r="B44" s="228"/>
      <c r="C44" s="229"/>
      <c r="D44" s="20"/>
      <c r="E44" s="21"/>
      <c r="F44" s="22"/>
      <c r="G44" s="53">
        <f t="shared" si="1"/>
        <v>0</v>
      </c>
      <c r="H44" s="20"/>
      <c r="I44" s="98"/>
      <c r="J44" s="99"/>
      <c r="K44" s="213"/>
      <c r="L44" s="23"/>
      <c r="M44" s="34"/>
      <c r="N44" s="24"/>
    </row>
    <row r="45" spans="1:14" s="151" customFormat="1" ht="14.5" x14ac:dyDescent="0.35">
      <c r="A45" s="73" t="s">
        <v>18</v>
      </c>
      <c r="B45" s="234"/>
      <c r="C45" s="235"/>
      <c r="D45" s="188"/>
      <c r="E45" s="189"/>
      <c r="F45" s="190"/>
      <c r="G45" s="211"/>
      <c r="H45" s="188"/>
      <c r="I45" s="219"/>
      <c r="J45" s="260"/>
      <c r="K45" s="214">
        <f>SUM(J40:J45)</f>
        <v>0</v>
      </c>
      <c r="L45" s="191"/>
      <c r="M45" s="192"/>
      <c r="N45" s="199"/>
    </row>
    <row r="46" spans="1:14" s="65" customFormat="1" x14ac:dyDescent="0.3">
      <c r="A46" s="19"/>
      <c r="B46" s="228"/>
      <c r="C46" s="229"/>
      <c r="D46" s="32"/>
      <c r="E46" s="21"/>
      <c r="F46" s="22"/>
      <c r="G46" s="53">
        <f t="shared" si="1"/>
        <v>0</v>
      </c>
      <c r="H46" s="20"/>
      <c r="I46" s="98"/>
      <c r="J46" s="99"/>
      <c r="K46" s="213"/>
      <c r="L46" s="23"/>
      <c r="M46" s="34"/>
      <c r="N46" s="24"/>
    </row>
    <row r="47" spans="1:14" s="65" customFormat="1" x14ac:dyDescent="0.3">
      <c r="A47" s="19"/>
      <c r="B47" s="228"/>
      <c r="C47" s="229"/>
      <c r="D47" s="32"/>
      <c r="E47" s="21"/>
      <c r="F47" s="22"/>
      <c r="G47" s="53">
        <f t="shared" si="1"/>
        <v>0</v>
      </c>
      <c r="H47" s="20"/>
      <c r="I47" s="98"/>
      <c r="J47" s="99"/>
      <c r="K47" s="213"/>
      <c r="L47" s="23"/>
      <c r="M47" s="34"/>
      <c r="N47" s="24"/>
    </row>
    <row r="48" spans="1:14" s="65" customFormat="1" ht="14.4" customHeight="1" x14ac:dyDescent="0.3">
      <c r="A48" s="13"/>
      <c r="B48" s="224"/>
      <c r="C48" s="225"/>
      <c r="D48" s="14"/>
      <c r="E48" s="15"/>
      <c r="F48" s="16"/>
      <c r="G48" s="49">
        <f t="shared" si="1"/>
        <v>0</v>
      </c>
      <c r="H48" s="14"/>
      <c r="I48" s="102"/>
      <c r="J48" s="103"/>
      <c r="K48" s="213"/>
      <c r="L48" s="17"/>
      <c r="M48" s="16"/>
      <c r="N48" s="18"/>
    </row>
    <row r="49" spans="1:14" s="65" customFormat="1" x14ac:dyDescent="0.3">
      <c r="A49" s="19"/>
      <c r="B49" s="228"/>
      <c r="C49" s="229"/>
      <c r="D49" s="20"/>
      <c r="E49" s="21"/>
      <c r="F49" s="22"/>
      <c r="G49" s="53">
        <f t="shared" si="1"/>
        <v>0</v>
      </c>
      <c r="H49" s="20"/>
      <c r="I49" s="98"/>
      <c r="J49" s="99"/>
      <c r="K49" s="213"/>
      <c r="L49" s="23"/>
      <c r="M49" s="34"/>
      <c r="N49" s="24"/>
    </row>
    <row r="50" spans="1:14" s="65" customFormat="1" x14ac:dyDescent="0.3">
      <c r="A50" s="19"/>
      <c r="B50" s="228"/>
      <c r="C50" s="229"/>
      <c r="D50" s="20"/>
      <c r="E50" s="21"/>
      <c r="F50" s="22"/>
      <c r="G50" s="53">
        <f t="shared" si="1"/>
        <v>0</v>
      </c>
      <c r="H50" s="20"/>
      <c r="I50" s="98"/>
      <c r="J50" s="99"/>
      <c r="K50" s="213"/>
      <c r="L50" s="23"/>
      <c r="M50" s="34"/>
      <c r="N50" s="24"/>
    </row>
    <row r="51" spans="1:14" s="151" customFormat="1" ht="15" thickBot="1" x14ac:dyDescent="0.4">
      <c r="A51" s="74" t="s">
        <v>18</v>
      </c>
      <c r="B51" s="230"/>
      <c r="C51" s="231"/>
      <c r="D51" s="159"/>
      <c r="E51" s="143"/>
      <c r="F51" s="160"/>
      <c r="G51" s="210"/>
      <c r="H51" s="159"/>
      <c r="I51" s="162"/>
      <c r="J51" s="163"/>
      <c r="K51" s="215">
        <f>SUM(J46:J51)</f>
        <v>0</v>
      </c>
      <c r="L51" s="200"/>
      <c r="M51" s="201"/>
      <c r="N51" s="202"/>
    </row>
    <row r="52" spans="1:14" s="65" customFormat="1" ht="20.399999999999999" customHeight="1" x14ac:dyDescent="0.3">
      <c r="A52" s="69"/>
      <c r="B52" s="236"/>
      <c r="C52" s="236"/>
      <c r="D52" s="68"/>
      <c r="E52" s="122"/>
      <c r="F52" s="257"/>
      <c r="G52" s="217"/>
      <c r="H52" s="63" t="s">
        <v>3</v>
      </c>
      <c r="I52" s="112">
        <f>SUM(I4:I51)</f>
        <v>0</v>
      </c>
      <c r="J52" s="113">
        <f>SUM(J4:J51)</f>
        <v>0</v>
      </c>
      <c r="K52" s="194"/>
      <c r="N52" s="70"/>
    </row>
    <row r="53" spans="1:14" s="65" customFormat="1" ht="18.649999999999999" customHeight="1" thickBot="1" x14ac:dyDescent="0.35">
      <c r="A53" s="43"/>
      <c r="B53" s="237"/>
      <c r="C53" s="237"/>
      <c r="E53" s="123"/>
      <c r="F53" s="294" t="s">
        <v>88</v>
      </c>
      <c r="G53" s="295">
        <f>SUM(G4:G51)</f>
        <v>0</v>
      </c>
      <c r="H53" s="331" t="s">
        <v>51</v>
      </c>
      <c r="I53" s="332"/>
      <c r="J53" s="203">
        <f>I52+J52</f>
        <v>0</v>
      </c>
      <c r="K53" s="195"/>
      <c r="N53" s="70"/>
    </row>
    <row r="54" spans="1:14" ht="14.5" x14ac:dyDescent="0.3">
      <c r="F54" s="294" t="s">
        <v>89</v>
      </c>
      <c r="K54" s="196"/>
    </row>
  </sheetData>
  <sheetProtection formatCells="0" formatColumns="0" formatRows="0" insertRows="0" insertHyperlinks="0" deleteRows="0"/>
  <mergeCells count="5">
    <mergeCell ref="H53:I53"/>
    <mergeCell ref="D2:G2"/>
    <mergeCell ref="H2:J2"/>
    <mergeCell ref="L2:N2"/>
    <mergeCell ref="H1:J1"/>
  </mergeCells>
  <pageMargins left="0.25" right="0.25" top="0.75" bottom="0.75" header="0.3" footer="0.3"/>
  <pageSetup paperSize="8"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F28E2-F2DF-4790-88A0-C152E4C24B34}">
  <sheetPr>
    <tabColor rgb="FF92D050"/>
    <pageSetUpPr fitToPage="1"/>
  </sheetPr>
  <dimension ref="A1:N54"/>
  <sheetViews>
    <sheetView zoomScale="80" zoomScaleNormal="80" workbookViewId="0">
      <selection activeCell="D29" sqref="D29"/>
    </sheetView>
  </sheetViews>
  <sheetFormatPr defaultColWidth="8.90625" defaultRowHeight="14" x14ac:dyDescent="0.3"/>
  <cols>
    <col min="1" max="1" width="40.6328125" style="1" customWidth="1"/>
    <col min="2" max="2" width="8.1796875" style="238" bestFit="1" customWidth="1"/>
    <col min="3" max="3" width="9.36328125" style="238" bestFit="1" customWidth="1"/>
    <col min="4" max="4" width="31.36328125" style="1" customWidth="1"/>
    <col min="5" max="5" width="11.6328125" style="115" customWidth="1"/>
    <col min="6" max="6" width="11.6328125" style="258" customWidth="1"/>
    <col min="7" max="7" width="11.6328125" style="115" customWidth="1"/>
    <col min="8" max="8" width="27.81640625" style="1" customWidth="1"/>
    <col min="9" max="10" width="13" style="220" customWidth="1"/>
    <col min="11" max="11" width="12.453125" style="197" customWidth="1"/>
    <col min="12" max="12" width="22.36328125" style="1" customWidth="1"/>
    <col min="13" max="13" width="12.453125" style="1" customWidth="1"/>
    <col min="14" max="14" width="12.6328125" style="40" customWidth="1"/>
    <col min="15" max="16384" width="8.90625" style="1"/>
  </cols>
  <sheetData>
    <row r="1" spans="1:14" ht="32.25" customHeight="1" x14ac:dyDescent="0.3">
      <c r="A1" s="41" t="s">
        <v>167</v>
      </c>
      <c r="B1" s="41"/>
      <c r="C1" s="41"/>
      <c r="D1" s="41" t="s">
        <v>166</v>
      </c>
      <c r="E1" s="41"/>
      <c r="F1" s="41"/>
      <c r="G1" s="41"/>
      <c r="H1" s="321" t="s">
        <v>103</v>
      </c>
      <c r="I1" s="321"/>
      <c r="J1" s="321"/>
      <c r="K1" s="41"/>
      <c r="L1" s="41"/>
      <c r="M1" s="41"/>
      <c r="N1" s="41"/>
    </row>
    <row r="2" spans="1:14" s="301" customFormat="1" x14ac:dyDescent="0.3">
      <c r="A2" s="299" t="s">
        <v>0</v>
      </c>
      <c r="B2" s="300"/>
      <c r="C2" s="300"/>
      <c r="D2" s="322" t="s">
        <v>1</v>
      </c>
      <c r="E2" s="323"/>
      <c r="F2" s="323"/>
      <c r="G2" s="324"/>
      <c r="H2" s="325" t="s">
        <v>8</v>
      </c>
      <c r="I2" s="326"/>
      <c r="J2" s="327"/>
      <c r="K2" s="302" t="s">
        <v>101</v>
      </c>
      <c r="L2" s="328" t="s">
        <v>46</v>
      </c>
      <c r="M2" s="329"/>
      <c r="N2" s="330"/>
    </row>
    <row r="3" spans="1:14" s="6" customFormat="1" ht="57.5" x14ac:dyDescent="0.35">
      <c r="A3" s="2" t="s">
        <v>102</v>
      </c>
      <c r="B3" s="221" t="s">
        <v>66</v>
      </c>
      <c r="C3" s="221" t="s">
        <v>67</v>
      </c>
      <c r="D3" s="3" t="s">
        <v>64</v>
      </c>
      <c r="E3" s="121" t="s">
        <v>61</v>
      </c>
      <c r="F3" s="251" t="s">
        <v>2</v>
      </c>
      <c r="G3" s="216" t="s">
        <v>62</v>
      </c>
      <c r="H3" s="4" t="s">
        <v>63</v>
      </c>
      <c r="I3" s="250" t="s">
        <v>17</v>
      </c>
      <c r="J3" s="250" t="s">
        <v>7</v>
      </c>
      <c r="K3" s="116" t="s">
        <v>44</v>
      </c>
      <c r="L3" s="33" t="s">
        <v>99</v>
      </c>
      <c r="M3" s="5" t="s">
        <v>100</v>
      </c>
      <c r="N3" s="38" t="s">
        <v>9</v>
      </c>
    </row>
    <row r="4" spans="1:14" s="65" customFormat="1" x14ac:dyDescent="0.3">
      <c r="A4" s="7"/>
      <c r="B4" s="222"/>
      <c r="C4" s="223"/>
      <c r="D4" s="8"/>
      <c r="E4" s="9"/>
      <c r="F4" s="10"/>
      <c r="G4" s="208">
        <f>E4*F4</f>
        <v>0</v>
      </c>
      <c r="H4" s="8"/>
      <c r="I4" s="100"/>
      <c r="J4" s="101"/>
      <c r="K4" s="212"/>
      <c r="L4" s="11"/>
      <c r="M4" s="10"/>
      <c r="N4" s="12"/>
    </row>
    <row r="5" spans="1:14" s="65" customFormat="1" x14ac:dyDescent="0.3">
      <c r="A5" s="13"/>
      <c r="B5" s="224"/>
      <c r="C5" s="225"/>
      <c r="D5" s="14"/>
      <c r="E5" s="15"/>
      <c r="F5" s="16"/>
      <c r="G5" s="49">
        <f>E5*F5</f>
        <v>0</v>
      </c>
      <c r="H5" s="14"/>
      <c r="I5" s="102"/>
      <c r="J5" s="103"/>
      <c r="K5" s="213"/>
      <c r="L5" s="17"/>
      <c r="M5" s="16"/>
      <c r="N5" s="66"/>
    </row>
    <row r="6" spans="1:14" s="65" customFormat="1" x14ac:dyDescent="0.3">
      <c r="A6" s="13"/>
      <c r="B6" s="224"/>
      <c r="C6" s="225"/>
      <c r="D6" s="14"/>
      <c r="E6" s="15"/>
      <c r="F6" s="16"/>
      <c r="G6" s="49">
        <f>E6*F6</f>
        <v>0</v>
      </c>
      <c r="H6" s="14"/>
      <c r="I6" s="102"/>
      <c r="J6" s="103"/>
      <c r="K6" s="213"/>
      <c r="L6" s="17"/>
      <c r="M6" s="16"/>
      <c r="N6" s="18"/>
    </row>
    <row r="7" spans="1:14" s="65" customFormat="1" x14ac:dyDescent="0.3">
      <c r="A7" s="13"/>
      <c r="B7" s="224"/>
      <c r="C7" s="225"/>
      <c r="D7" s="14"/>
      <c r="E7" s="15"/>
      <c r="F7" s="16"/>
      <c r="G7" s="49">
        <f t="shared" ref="G7:G8" si="0">E7*F7</f>
        <v>0</v>
      </c>
      <c r="H7" s="14"/>
      <c r="I7" s="102"/>
      <c r="J7" s="103"/>
      <c r="K7" s="213"/>
      <c r="L7" s="17"/>
      <c r="M7" s="16"/>
      <c r="N7" s="18"/>
    </row>
    <row r="8" spans="1:14" s="65" customFormat="1" ht="14.4" customHeight="1" x14ac:dyDescent="0.3">
      <c r="A8" s="13"/>
      <c r="B8" s="224"/>
      <c r="C8" s="225"/>
      <c r="D8" s="14"/>
      <c r="E8" s="15"/>
      <c r="F8" s="16"/>
      <c r="G8" s="49">
        <f t="shared" si="0"/>
        <v>0</v>
      </c>
      <c r="H8" s="14"/>
      <c r="I8" s="102"/>
      <c r="J8" s="103"/>
      <c r="K8" s="213"/>
      <c r="L8" s="17"/>
      <c r="M8" s="16"/>
      <c r="N8" s="18"/>
    </row>
    <row r="9" spans="1:14" s="151" customFormat="1" ht="14.5" x14ac:dyDescent="0.35">
      <c r="A9" s="73" t="s">
        <v>18</v>
      </c>
      <c r="B9" s="226"/>
      <c r="C9" s="227"/>
      <c r="D9" s="179"/>
      <c r="E9" s="180"/>
      <c r="F9" s="181"/>
      <c r="G9" s="209"/>
      <c r="H9" s="179"/>
      <c r="I9" s="218"/>
      <c r="J9" s="259"/>
      <c r="K9" s="214">
        <f>SUM(J4:J9)</f>
        <v>0</v>
      </c>
      <c r="L9" s="182"/>
      <c r="M9" s="183"/>
      <c r="N9" s="184"/>
    </row>
    <row r="10" spans="1:14" s="65" customFormat="1" x14ac:dyDescent="0.3">
      <c r="A10" s="19"/>
      <c r="B10" s="228"/>
      <c r="C10" s="229"/>
      <c r="D10" s="20"/>
      <c r="E10" s="21"/>
      <c r="F10" s="22"/>
      <c r="G10" s="53">
        <f>E10*F10</f>
        <v>0</v>
      </c>
      <c r="H10" s="20"/>
      <c r="I10" s="98"/>
      <c r="J10" s="99"/>
      <c r="K10" s="213"/>
      <c r="L10" s="23"/>
      <c r="M10" s="34"/>
      <c r="N10" s="24"/>
    </row>
    <row r="11" spans="1:14" s="65" customFormat="1" x14ac:dyDescent="0.3">
      <c r="A11" s="19"/>
      <c r="B11" s="228"/>
      <c r="C11" s="229"/>
      <c r="D11" s="20"/>
      <c r="E11" s="21"/>
      <c r="F11" s="22"/>
      <c r="G11" s="53">
        <f t="shared" ref="G11:G50" si="1">E11*F11</f>
        <v>0</v>
      </c>
      <c r="H11" s="20"/>
      <c r="I11" s="98"/>
      <c r="J11" s="99"/>
      <c r="K11" s="213"/>
      <c r="L11" s="23"/>
      <c r="M11" s="34"/>
      <c r="N11" s="24"/>
    </row>
    <row r="12" spans="1:14" s="65" customFormat="1" x14ac:dyDescent="0.3">
      <c r="A12" s="19"/>
      <c r="B12" s="228"/>
      <c r="C12" s="229"/>
      <c r="D12" s="20"/>
      <c r="E12" s="21"/>
      <c r="F12" s="22"/>
      <c r="G12" s="53">
        <f t="shared" si="1"/>
        <v>0</v>
      </c>
      <c r="H12" s="20"/>
      <c r="I12" s="98"/>
      <c r="J12" s="99"/>
      <c r="K12" s="213"/>
      <c r="L12" s="23"/>
      <c r="M12" s="34"/>
      <c r="N12" s="24"/>
    </row>
    <row r="13" spans="1:14" s="65" customFormat="1" x14ac:dyDescent="0.3">
      <c r="A13" s="19"/>
      <c r="B13" s="228"/>
      <c r="C13" s="229"/>
      <c r="D13" s="20"/>
      <c r="E13" s="21"/>
      <c r="F13" s="22"/>
      <c r="G13" s="53">
        <f t="shared" si="1"/>
        <v>0</v>
      </c>
      <c r="H13" s="20"/>
      <c r="I13" s="98"/>
      <c r="J13" s="99"/>
      <c r="K13" s="213"/>
      <c r="L13" s="23"/>
      <c r="M13" s="34"/>
      <c r="N13" s="24"/>
    </row>
    <row r="14" spans="1:14" s="65" customFormat="1" x14ac:dyDescent="0.3">
      <c r="A14" s="19"/>
      <c r="B14" s="228"/>
      <c r="C14" s="229"/>
      <c r="D14" s="20"/>
      <c r="E14" s="21"/>
      <c r="F14" s="22"/>
      <c r="G14" s="53">
        <f t="shared" si="1"/>
        <v>0</v>
      </c>
      <c r="H14" s="20"/>
      <c r="I14" s="98"/>
      <c r="J14" s="99"/>
      <c r="K14" s="213"/>
      <c r="L14" s="23"/>
      <c r="M14" s="34"/>
      <c r="N14" s="24"/>
    </row>
    <row r="15" spans="1:14" s="151" customFormat="1" ht="14.5" x14ac:dyDescent="0.35">
      <c r="A15" s="73" t="s">
        <v>18</v>
      </c>
      <c r="B15" s="230"/>
      <c r="C15" s="231"/>
      <c r="D15" s="159"/>
      <c r="E15" s="161"/>
      <c r="F15" s="160"/>
      <c r="G15" s="210"/>
      <c r="H15" s="159"/>
      <c r="I15" s="162"/>
      <c r="J15" s="163"/>
      <c r="K15" s="214">
        <f>SUM(J10:J15)</f>
        <v>0</v>
      </c>
      <c r="L15" s="185"/>
      <c r="M15" s="186"/>
      <c r="N15" s="187"/>
    </row>
    <row r="16" spans="1:14" s="65" customFormat="1" x14ac:dyDescent="0.3">
      <c r="A16" s="25"/>
      <c r="B16" s="232"/>
      <c r="C16" s="233"/>
      <c r="D16" s="26"/>
      <c r="E16" s="27"/>
      <c r="F16" s="28"/>
      <c r="G16" s="59">
        <f t="shared" si="1"/>
        <v>0</v>
      </c>
      <c r="H16" s="26"/>
      <c r="I16" s="110"/>
      <c r="J16" s="111"/>
      <c r="K16" s="213"/>
      <c r="L16" s="29"/>
      <c r="M16" s="35"/>
      <c r="N16" s="30"/>
    </row>
    <row r="17" spans="1:14" s="65" customFormat="1" x14ac:dyDescent="0.3">
      <c r="A17" s="19"/>
      <c r="B17" s="228"/>
      <c r="C17" s="229"/>
      <c r="D17" s="20"/>
      <c r="E17" s="21"/>
      <c r="F17" s="22"/>
      <c r="G17" s="53">
        <f t="shared" si="1"/>
        <v>0</v>
      </c>
      <c r="H17" s="20"/>
      <c r="I17" s="98"/>
      <c r="J17" s="99"/>
      <c r="K17" s="213"/>
      <c r="L17" s="23"/>
      <c r="M17" s="34"/>
      <c r="N17" s="24"/>
    </row>
    <row r="18" spans="1:14" s="65" customFormat="1" x14ac:dyDescent="0.3">
      <c r="A18" s="19"/>
      <c r="B18" s="228"/>
      <c r="C18" s="229"/>
      <c r="D18" s="20"/>
      <c r="E18" s="21"/>
      <c r="F18" s="22"/>
      <c r="G18" s="53">
        <f t="shared" si="1"/>
        <v>0</v>
      </c>
      <c r="H18" s="20"/>
      <c r="I18" s="98"/>
      <c r="J18" s="99"/>
      <c r="K18" s="213"/>
      <c r="L18" s="23"/>
      <c r="M18" s="34"/>
      <c r="N18" s="24"/>
    </row>
    <row r="19" spans="1:14" s="65" customFormat="1" x14ac:dyDescent="0.3">
      <c r="A19" s="19"/>
      <c r="B19" s="228"/>
      <c r="C19" s="229"/>
      <c r="D19" s="20"/>
      <c r="E19" s="21"/>
      <c r="F19" s="22"/>
      <c r="G19" s="53">
        <f t="shared" si="1"/>
        <v>0</v>
      </c>
      <c r="H19" s="20"/>
      <c r="I19" s="98"/>
      <c r="J19" s="99"/>
      <c r="K19" s="213"/>
      <c r="L19" s="23"/>
      <c r="M19" s="34"/>
      <c r="N19" s="24"/>
    </row>
    <row r="20" spans="1:14" s="65" customFormat="1" x14ac:dyDescent="0.3">
      <c r="A20" s="19"/>
      <c r="B20" s="228"/>
      <c r="C20" s="229"/>
      <c r="D20" s="20"/>
      <c r="E20" s="21"/>
      <c r="F20" s="22"/>
      <c r="G20" s="53">
        <f t="shared" si="1"/>
        <v>0</v>
      </c>
      <c r="H20" s="20"/>
      <c r="I20" s="98"/>
      <c r="J20" s="99"/>
      <c r="K20" s="213"/>
      <c r="L20" s="23"/>
      <c r="M20" s="34"/>
      <c r="N20" s="24"/>
    </row>
    <row r="21" spans="1:14" s="151" customFormat="1" ht="14.5" x14ac:dyDescent="0.35">
      <c r="A21" s="73" t="s">
        <v>18</v>
      </c>
      <c r="B21" s="234"/>
      <c r="C21" s="235"/>
      <c r="D21" s="188"/>
      <c r="E21" s="189"/>
      <c r="F21" s="190"/>
      <c r="G21" s="211"/>
      <c r="H21" s="188"/>
      <c r="I21" s="219"/>
      <c r="J21" s="260"/>
      <c r="K21" s="214">
        <f>SUM(J16:J21)</f>
        <v>0</v>
      </c>
      <c r="L21" s="191"/>
      <c r="M21" s="192"/>
      <c r="N21" s="193"/>
    </row>
    <row r="22" spans="1:14" s="65" customFormat="1" x14ac:dyDescent="0.3">
      <c r="A22" s="19"/>
      <c r="B22" s="228"/>
      <c r="C22" s="229"/>
      <c r="D22" s="20"/>
      <c r="E22" s="21"/>
      <c r="F22" s="22"/>
      <c r="G22" s="53">
        <f t="shared" si="1"/>
        <v>0</v>
      </c>
      <c r="H22" s="20"/>
      <c r="I22" s="98"/>
      <c r="J22" s="99"/>
      <c r="K22" s="213"/>
      <c r="L22" s="23"/>
      <c r="M22" s="34"/>
      <c r="N22" s="24"/>
    </row>
    <row r="23" spans="1:14" s="65" customFormat="1" x14ac:dyDescent="0.3">
      <c r="A23" s="19"/>
      <c r="B23" s="228"/>
      <c r="C23" s="229"/>
      <c r="D23" s="20"/>
      <c r="E23" s="21"/>
      <c r="F23" s="22"/>
      <c r="G23" s="53">
        <f t="shared" si="1"/>
        <v>0</v>
      </c>
      <c r="H23" s="20"/>
      <c r="I23" s="98"/>
      <c r="J23" s="99"/>
      <c r="K23" s="213"/>
      <c r="L23" s="23"/>
      <c r="M23" s="34"/>
      <c r="N23" s="24"/>
    </row>
    <row r="24" spans="1:14" s="65" customFormat="1" ht="14.4" customHeight="1" x14ac:dyDescent="0.3">
      <c r="A24" s="13"/>
      <c r="B24" s="224"/>
      <c r="C24" s="225"/>
      <c r="D24" s="14"/>
      <c r="E24" s="15"/>
      <c r="F24" s="16"/>
      <c r="G24" s="49">
        <f t="shared" si="1"/>
        <v>0</v>
      </c>
      <c r="H24" s="14"/>
      <c r="I24" s="102"/>
      <c r="J24" s="103"/>
      <c r="K24" s="213"/>
      <c r="L24" s="17"/>
      <c r="M24" s="16"/>
      <c r="N24" s="18"/>
    </row>
    <row r="25" spans="1:14" s="65" customFormat="1" x14ac:dyDescent="0.3">
      <c r="A25" s="19"/>
      <c r="B25" s="228"/>
      <c r="C25" s="229"/>
      <c r="D25" s="20"/>
      <c r="E25" s="21"/>
      <c r="F25" s="22"/>
      <c r="G25" s="53">
        <f t="shared" si="1"/>
        <v>0</v>
      </c>
      <c r="H25" s="20"/>
      <c r="I25" s="98"/>
      <c r="J25" s="99"/>
      <c r="K25" s="213"/>
      <c r="L25" s="23"/>
      <c r="M25" s="34"/>
      <c r="N25" s="24"/>
    </row>
    <row r="26" spans="1:14" s="65" customFormat="1" x14ac:dyDescent="0.3">
      <c r="A26" s="19"/>
      <c r="B26" s="228"/>
      <c r="C26" s="229"/>
      <c r="D26" s="20"/>
      <c r="E26" s="21"/>
      <c r="F26" s="22"/>
      <c r="G26" s="53">
        <f t="shared" si="1"/>
        <v>0</v>
      </c>
      <c r="H26" s="20"/>
      <c r="I26" s="98"/>
      <c r="J26" s="99"/>
      <c r="K26" s="213"/>
      <c r="L26" s="23"/>
      <c r="M26" s="34"/>
      <c r="N26" s="24"/>
    </row>
    <row r="27" spans="1:14" s="151" customFormat="1" ht="14.5" x14ac:dyDescent="0.35">
      <c r="A27" s="73" t="s">
        <v>18</v>
      </c>
      <c r="B27" s="230"/>
      <c r="C27" s="231"/>
      <c r="D27" s="159"/>
      <c r="E27" s="161"/>
      <c r="F27" s="160"/>
      <c r="G27" s="210"/>
      <c r="H27" s="198"/>
      <c r="I27" s="261"/>
      <c r="J27" s="163"/>
      <c r="K27" s="214">
        <f>SUM(J22:J27)</f>
        <v>0</v>
      </c>
      <c r="L27" s="185"/>
      <c r="M27" s="186"/>
      <c r="N27" s="187"/>
    </row>
    <row r="28" spans="1:14" s="65" customFormat="1" x14ac:dyDescent="0.3">
      <c r="A28" s="25"/>
      <c r="B28" s="232"/>
      <c r="C28" s="233"/>
      <c r="D28" s="31"/>
      <c r="E28" s="27"/>
      <c r="F28" s="28"/>
      <c r="G28" s="59">
        <f t="shared" si="1"/>
        <v>0</v>
      </c>
      <c r="H28" s="26"/>
      <c r="I28" s="110"/>
      <c r="J28" s="111"/>
      <c r="K28" s="213"/>
      <c r="L28" s="29"/>
      <c r="M28" s="35"/>
      <c r="N28" s="30"/>
    </row>
    <row r="29" spans="1:14" s="65" customFormat="1" x14ac:dyDescent="0.3">
      <c r="A29" s="19"/>
      <c r="B29" s="228"/>
      <c r="C29" s="229"/>
      <c r="D29" s="20"/>
      <c r="E29" s="21"/>
      <c r="F29" s="22"/>
      <c r="G29" s="53">
        <f t="shared" si="1"/>
        <v>0</v>
      </c>
      <c r="H29" s="20"/>
      <c r="I29" s="98"/>
      <c r="J29" s="99"/>
      <c r="K29" s="213"/>
      <c r="L29" s="23"/>
      <c r="M29" s="34"/>
      <c r="N29" s="24"/>
    </row>
    <row r="30" spans="1:14" s="65" customFormat="1" ht="14.4" customHeight="1" x14ac:dyDescent="0.3">
      <c r="A30" s="13"/>
      <c r="B30" s="224"/>
      <c r="C30" s="225"/>
      <c r="D30" s="14"/>
      <c r="E30" s="15"/>
      <c r="F30" s="16"/>
      <c r="G30" s="49">
        <f t="shared" si="1"/>
        <v>0</v>
      </c>
      <c r="H30" s="14"/>
      <c r="I30" s="102"/>
      <c r="J30" s="103"/>
      <c r="K30" s="213"/>
      <c r="L30" s="17"/>
      <c r="M30" s="16"/>
      <c r="N30" s="18"/>
    </row>
    <row r="31" spans="1:14" s="65" customFormat="1" x14ac:dyDescent="0.3">
      <c r="A31" s="19"/>
      <c r="B31" s="228"/>
      <c r="C31" s="229"/>
      <c r="D31" s="20"/>
      <c r="E31" s="21"/>
      <c r="F31" s="22"/>
      <c r="G31" s="53">
        <f t="shared" si="1"/>
        <v>0</v>
      </c>
      <c r="H31" s="20"/>
      <c r="I31" s="98"/>
      <c r="J31" s="99"/>
      <c r="K31" s="213"/>
      <c r="L31" s="23"/>
      <c r="M31" s="34"/>
      <c r="N31" s="24"/>
    </row>
    <row r="32" spans="1:14" s="65" customFormat="1" x14ac:dyDescent="0.3">
      <c r="A32" s="19"/>
      <c r="B32" s="228"/>
      <c r="C32" s="229"/>
      <c r="D32" s="20"/>
      <c r="E32" s="21"/>
      <c r="F32" s="22"/>
      <c r="G32" s="53">
        <f t="shared" si="1"/>
        <v>0</v>
      </c>
      <c r="H32" s="20"/>
      <c r="I32" s="98"/>
      <c r="J32" s="99"/>
      <c r="K32" s="213"/>
      <c r="L32" s="23"/>
      <c r="M32" s="34"/>
      <c r="N32" s="24"/>
    </row>
    <row r="33" spans="1:14" s="151" customFormat="1" ht="14.5" x14ac:dyDescent="0.35">
      <c r="A33" s="73" t="s">
        <v>18</v>
      </c>
      <c r="B33" s="234"/>
      <c r="C33" s="235"/>
      <c r="D33" s="188"/>
      <c r="E33" s="189"/>
      <c r="F33" s="190"/>
      <c r="G33" s="211"/>
      <c r="H33" s="188"/>
      <c r="I33" s="219"/>
      <c r="J33" s="260"/>
      <c r="K33" s="214">
        <f>SUM(J28:J33)</f>
        <v>0</v>
      </c>
      <c r="L33" s="191"/>
      <c r="M33" s="192"/>
      <c r="N33" s="199"/>
    </row>
    <row r="34" spans="1:14" s="65" customFormat="1" x14ac:dyDescent="0.3">
      <c r="A34" s="25"/>
      <c r="B34" s="232"/>
      <c r="C34" s="233"/>
      <c r="D34" s="31"/>
      <c r="E34" s="27"/>
      <c r="F34" s="28"/>
      <c r="G34" s="59">
        <f t="shared" ref="G34:G38" si="2">E34*F34</f>
        <v>0</v>
      </c>
      <c r="H34" s="26"/>
      <c r="I34" s="110"/>
      <c r="J34" s="111"/>
      <c r="K34" s="213"/>
      <c r="L34" s="29"/>
      <c r="M34" s="35"/>
      <c r="N34" s="30"/>
    </row>
    <row r="35" spans="1:14" s="65" customFormat="1" x14ac:dyDescent="0.3">
      <c r="A35" s="19"/>
      <c r="B35" s="228"/>
      <c r="C35" s="229"/>
      <c r="D35" s="20"/>
      <c r="E35" s="21"/>
      <c r="F35" s="22"/>
      <c r="G35" s="53">
        <f t="shared" si="2"/>
        <v>0</v>
      </c>
      <c r="H35" s="20"/>
      <c r="I35" s="98"/>
      <c r="J35" s="99"/>
      <c r="K35" s="213"/>
      <c r="L35" s="23"/>
      <c r="M35" s="34"/>
      <c r="N35" s="24"/>
    </row>
    <row r="36" spans="1:14" s="65" customFormat="1" ht="14.4" customHeight="1" x14ac:dyDescent="0.3">
      <c r="A36" s="13"/>
      <c r="B36" s="224"/>
      <c r="C36" s="225"/>
      <c r="D36" s="14"/>
      <c r="E36" s="15"/>
      <c r="F36" s="16"/>
      <c r="G36" s="49">
        <f t="shared" si="2"/>
        <v>0</v>
      </c>
      <c r="H36" s="14"/>
      <c r="I36" s="102"/>
      <c r="J36" s="103"/>
      <c r="K36" s="213"/>
      <c r="L36" s="17"/>
      <c r="M36" s="16"/>
      <c r="N36" s="18"/>
    </row>
    <row r="37" spans="1:14" s="65" customFormat="1" x14ac:dyDescent="0.3">
      <c r="A37" s="19"/>
      <c r="B37" s="228"/>
      <c r="C37" s="229"/>
      <c r="D37" s="20"/>
      <c r="E37" s="21"/>
      <c r="F37" s="22"/>
      <c r="G37" s="53">
        <f t="shared" si="2"/>
        <v>0</v>
      </c>
      <c r="H37" s="20"/>
      <c r="I37" s="98"/>
      <c r="J37" s="99"/>
      <c r="K37" s="213"/>
      <c r="L37" s="23"/>
      <c r="M37" s="34"/>
      <c r="N37" s="24"/>
    </row>
    <row r="38" spans="1:14" s="65" customFormat="1" x14ac:dyDescent="0.3">
      <c r="A38" s="19"/>
      <c r="B38" s="228"/>
      <c r="C38" s="229"/>
      <c r="D38" s="20"/>
      <c r="E38" s="21"/>
      <c r="F38" s="22"/>
      <c r="G38" s="53">
        <f t="shared" si="2"/>
        <v>0</v>
      </c>
      <c r="H38" s="20"/>
      <c r="I38" s="98"/>
      <c r="J38" s="99"/>
      <c r="K38" s="213"/>
      <c r="L38" s="23"/>
      <c r="M38" s="34"/>
      <c r="N38" s="24"/>
    </row>
    <row r="39" spans="1:14" s="151" customFormat="1" ht="14.5" x14ac:dyDescent="0.35">
      <c r="A39" s="73" t="s">
        <v>18</v>
      </c>
      <c r="B39" s="234"/>
      <c r="C39" s="235"/>
      <c r="D39" s="188"/>
      <c r="E39" s="189"/>
      <c r="F39" s="190"/>
      <c r="G39" s="211"/>
      <c r="H39" s="188"/>
      <c r="I39" s="219"/>
      <c r="J39" s="260"/>
      <c r="K39" s="214">
        <f>SUM(J34:J39)</f>
        <v>0</v>
      </c>
      <c r="L39" s="191"/>
      <c r="M39" s="192"/>
      <c r="N39" s="199"/>
    </row>
    <row r="40" spans="1:14" s="65" customFormat="1" x14ac:dyDescent="0.3">
      <c r="A40" s="25"/>
      <c r="B40" s="232"/>
      <c r="C40" s="233"/>
      <c r="D40" s="31"/>
      <c r="E40" s="27"/>
      <c r="F40" s="28"/>
      <c r="G40" s="59">
        <f t="shared" si="1"/>
        <v>0</v>
      </c>
      <c r="H40" s="26"/>
      <c r="I40" s="110"/>
      <c r="J40" s="111"/>
      <c r="K40" s="213"/>
      <c r="L40" s="29"/>
      <c r="M40" s="35"/>
      <c r="N40" s="30"/>
    </row>
    <row r="41" spans="1:14" s="65" customFormat="1" x14ac:dyDescent="0.3">
      <c r="A41" s="19"/>
      <c r="B41" s="228"/>
      <c r="C41" s="229"/>
      <c r="D41" s="20"/>
      <c r="E41" s="21"/>
      <c r="F41" s="22"/>
      <c r="G41" s="53">
        <f t="shared" si="1"/>
        <v>0</v>
      </c>
      <c r="H41" s="20"/>
      <c r="I41" s="98"/>
      <c r="J41" s="99"/>
      <c r="K41" s="213"/>
      <c r="L41" s="23"/>
      <c r="M41" s="34"/>
      <c r="N41" s="24"/>
    </row>
    <row r="42" spans="1:14" s="65" customFormat="1" ht="14.4" customHeight="1" x14ac:dyDescent="0.3">
      <c r="A42" s="13"/>
      <c r="B42" s="224"/>
      <c r="C42" s="225"/>
      <c r="D42" s="14"/>
      <c r="E42" s="15"/>
      <c r="F42" s="16"/>
      <c r="G42" s="49">
        <f t="shared" si="1"/>
        <v>0</v>
      </c>
      <c r="H42" s="14"/>
      <c r="I42" s="102"/>
      <c r="J42" s="103"/>
      <c r="K42" s="213"/>
      <c r="L42" s="17"/>
      <c r="M42" s="16"/>
      <c r="N42" s="18"/>
    </row>
    <row r="43" spans="1:14" s="65" customFormat="1" x14ac:dyDescent="0.3">
      <c r="A43" s="19"/>
      <c r="B43" s="228"/>
      <c r="C43" s="229"/>
      <c r="D43" s="20"/>
      <c r="E43" s="21"/>
      <c r="F43" s="22"/>
      <c r="G43" s="53">
        <f t="shared" si="1"/>
        <v>0</v>
      </c>
      <c r="H43" s="20"/>
      <c r="I43" s="98"/>
      <c r="J43" s="99"/>
      <c r="K43" s="213"/>
      <c r="L43" s="23"/>
      <c r="M43" s="34"/>
      <c r="N43" s="24"/>
    </row>
    <row r="44" spans="1:14" s="65" customFormat="1" x14ac:dyDescent="0.3">
      <c r="A44" s="19"/>
      <c r="B44" s="228"/>
      <c r="C44" s="229"/>
      <c r="D44" s="20"/>
      <c r="E44" s="21"/>
      <c r="F44" s="22"/>
      <c r="G44" s="53">
        <f t="shared" si="1"/>
        <v>0</v>
      </c>
      <c r="H44" s="20"/>
      <c r="I44" s="98"/>
      <c r="J44" s="99"/>
      <c r="K44" s="213"/>
      <c r="L44" s="23"/>
      <c r="M44" s="34"/>
      <c r="N44" s="24"/>
    </row>
    <row r="45" spans="1:14" s="151" customFormat="1" ht="14.5" x14ac:dyDescent="0.35">
      <c r="A45" s="73" t="s">
        <v>18</v>
      </c>
      <c r="B45" s="234"/>
      <c r="C45" s="235"/>
      <c r="D45" s="188"/>
      <c r="E45" s="189"/>
      <c r="F45" s="190"/>
      <c r="G45" s="211"/>
      <c r="H45" s="188"/>
      <c r="I45" s="219"/>
      <c r="J45" s="260"/>
      <c r="K45" s="214">
        <f>SUM(J40:J45)</f>
        <v>0</v>
      </c>
      <c r="L45" s="191"/>
      <c r="M45" s="192"/>
      <c r="N45" s="199"/>
    </row>
    <row r="46" spans="1:14" s="65" customFormat="1" x14ac:dyDescent="0.3">
      <c r="A46" s="19"/>
      <c r="B46" s="228"/>
      <c r="C46" s="229"/>
      <c r="D46" s="32"/>
      <c r="E46" s="21"/>
      <c r="F46" s="22"/>
      <c r="G46" s="53">
        <f t="shared" si="1"/>
        <v>0</v>
      </c>
      <c r="H46" s="20"/>
      <c r="I46" s="98"/>
      <c r="J46" s="99"/>
      <c r="K46" s="213"/>
      <c r="L46" s="23"/>
      <c r="M46" s="34"/>
      <c r="N46" s="24"/>
    </row>
    <row r="47" spans="1:14" s="65" customFormat="1" x14ac:dyDescent="0.3">
      <c r="A47" s="19"/>
      <c r="B47" s="228"/>
      <c r="C47" s="229"/>
      <c r="D47" s="32"/>
      <c r="E47" s="21"/>
      <c r="F47" s="22"/>
      <c r="G47" s="53">
        <f t="shared" si="1"/>
        <v>0</v>
      </c>
      <c r="H47" s="20"/>
      <c r="I47" s="98"/>
      <c r="J47" s="99"/>
      <c r="K47" s="213"/>
      <c r="L47" s="23"/>
      <c r="M47" s="34"/>
      <c r="N47" s="24"/>
    </row>
    <row r="48" spans="1:14" s="65" customFormat="1" ht="14.4" customHeight="1" x14ac:dyDescent="0.3">
      <c r="A48" s="13"/>
      <c r="B48" s="224"/>
      <c r="C48" s="225"/>
      <c r="D48" s="14"/>
      <c r="E48" s="15"/>
      <c r="F48" s="16"/>
      <c r="G48" s="49">
        <f t="shared" si="1"/>
        <v>0</v>
      </c>
      <c r="H48" s="14"/>
      <c r="I48" s="102"/>
      <c r="J48" s="103"/>
      <c r="K48" s="213"/>
      <c r="L48" s="17"/>
      <c r="M48" s="16"/>
      <c r="N48" s="18"/>
    </row>
    <row r="49" spans="1:14" s="65" customFormat="1" x14ac:dyDescent="0.3">
      <c r="A49" s="19"/>
      <c r="B49" s="228"/>
      <c r="C49" s="229"/>
      <c r="D49" s="20"/>
      <c r="E49" s="21"/>
      <c r="F49" s="22"/>
      <c r="G49" s="53">
        <f t="shared" si="1"/>
        <v>0</v>
      </c>
      <c r="H49" s="20"/>
      <c r="I49" s="98"/>
      <c r="J49" s="99"/>
      <c r="K49" s="213"/>
      <c r="L49" s="23"/>
      <c r="M49" s="34"/>
      <c r="N49" s="24"/>
    </row>
    <row r="50" spans="1:14" s="65" customFormat="1" x14ac:dyDescent="0.3">
      <c r="A50" s="19"/>
      <c r="B50" s="228"/>
      <c r="C50" s="229"/>
      <c r="D50" s="20"/>
      <c r="E50" s="21"/>
      <c r="F50" s="22"/>
      <c r="G50" s="53">
        <f t="shared" si="1"/>
        <v>0</v>
      </c>
      <c r="H50" s="20"/>
      <c r="I50" s="98"/>
      <c r="J50" s="99"/>
      <c r="K50" s="213"/>
      <c r="L50" s="23"/>
      <c r="M50" s="34"/>
      <c r="N50" s="24"/>
    </row>
    <row r="51" spans="1:14" s="151" customFormat="1" ht="15" thickBot="1" x14ac:dyDescent="0.4">
      <c r="A51" s="74" t="s">
        <v>18</v>
      </c>
      <c r="B51" s="230"/>
      <c r="C51" s="231"/>
      <c r="D51" s="159"/>
      <c r="E51" s="143"/>
      <c r="F51" s="160"/>
      <c r="G51" s="210"/>
      <c r="H51" s="159"/>
      <c r="I51" s="162"/>
      <c r="J51" s="163"/>
      <c r="K51" s="215">
        <f>SUM(J46:J51)</f>
        <v>0</v>
      </c>
      <c r="L51" s="200"/>
      <c r="M51" s="201"/>
      <c r="N51" s="202"/>
    </row>
    <row r="52" spans="1:14" s="65" customFormat="1" ht="20.399999999999999" customHeight="1" x14ac:dyDescent="0.3">
      <c r="A52" s="69"/>
      <c r="B52" s="236"/>
      <c r="C52" s="236"/>
      <c r="D52" s="68"/>
      <c r="E52" s="122"/>
      <c r="F52" s="257"/>
      <c r="G52" s="217"/>
      <c r="H52" s="63" t="s">
        <v>3</v>
      </c>
      <c r="I52" s="112">
        <f>SUM(I4:I51)</f>
        <v>0</v>
      </c>
      <c r="J52" s="113">
        <f>SUM(J4:J51)</f>
        <v>0</v>
      </c>
      <c r="K52" s="194"/>
      <c r="N52" s="70"/>
    </row>
    <row r="53" spans="1:14" s="65" customFormat="1" ht="18.649999999999999" customHeight="1" thickBot="1" x14ac:dyDescent="0.35">
      <c r="A53" s="43"/>
      <c r="B53" s="237"/>
      <c r="C53" s="237"/>
      <c r="E53" s="123"/>
      <c r="F53" s="294" t="s">
        <v>88</v>
      </c>
      <c r="G53" s="295">
        <f>SUM(G4:G51)</f>
        <v>0</v>
      </c>
      <c r="H53" s="331" t="s">
        <v>51</v>
      </c>
      <c r="I53" s="332"/>
      <c r="J53" s="203">
        <f>I52+J52</f>
        <v>0</v>
      </c>
      <c r="K53" s="195"/>
      <c r="N53" s="70"/>
    </row>
    <row r="54" spans="1:14" ht="14.5" x14ac:dyDescent="0.3">
      <c r="F54" s="294" t="s">
        <v>89</v>
      </c>
      <c r="K54" s="196"/>
    </row>
  </sheetData>
  <sheetProtection formatCells="0" formatColumns="0" formatRows="0" insertRows="0" insertHyperlinks="0" deleteRows="0"/>
  <mergeCells count="5">
    <mergeCell ref="H53:I53"/>
    <mergeCell ref="D2:G2"/>
    <mergeCell ref="H2:J2"/>
    <mergeCell ref="L2:N2"/>
    <mergeCell ref="H1:J1"/>
  </mergeCells>
  <pageMargins left="0.25" right="0.25" top="0.75" bottom="0.75" header="0.3" footer="0.3"/>
  <pageSetup paperSize="8" scale="7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78BC-77B1-4C1C-9AB5-807987C68283}">
  <sheetPr>
    <tabColor rgb="FF92D050"/>
    <pageSetUpPr fitToPage="1"/>
  </sheetPr>
  <dimension ref="A1:N54"/>
  <sheetViews>
    <sheetView zoomScale="80" zoomScaleNormal="80" workbookViewId="0">
      <selection activeCell="D22" sqref="D22"/>
    </sheetView>
  </sheetViews>
  <sheetFormatPr defaultColWidth="8.90625" defaultRowHeight="14" x14ac:dyDescent="0.3"/>
  <cols>
    <col min="1" max="1" width="40.6328125" style="1" customWidth="1"/>
    <col min="2" max="2" width="8.1796875" style="238" bestFit="1" customWidth="1"/>
    <col min="3" max="3" width="9.36328125" style="238" customWidth="1"/>
    <col min="4" max="4" width="31.36328125" style="1" customWidth="1"/>
    <col min="5" max="5" width="11.6328125" style="115" customWidth="1"/>
    <col min="6" max="6" width="11.6328125" style="258" customWidth="1"/>
    <col min="7" max="7" width="11.6328125" style="115" customWidth="1"/>
    <col min="8" max="8" width="27.81640625" style="1" customWidth="1"/>
    <col min="9" max="10" width="13" style="220" customWidth="1"/>
    <col min="11" max="11" width="12.453125" style="197" customWidth="1"/>
    <col min="12" max="12" width="22.36328125" style="1" customWidth="1"/>
    <col min="13" max="13" width="12.453125" style="1" customWidth="1"/>
    <col min="14" max="14" width="12.6328125" style="40" customWidth="1"/>
    <col min="15" max="16384" width="8.90625" style="1"/>
  </cols>
  <sheetData>
    <row r="1" spans="1:14" ht="32.25" customHeight="1" x14ac:dyDescent="0.3">
      <c r="A1" s="41" t="s">
        <v>167</v>
      </c>
      <c r="B1" s="41"/>
      <c r="C1" s="41"/>
      <c r="D1" s="41" t="s">
        <v>170</v>
      </c>
      <c r="E1" s="41"/>
      <c r="F1" s="41"/>
      <c r="G1" s="41"/>
      <c r="H1" s="321" t="s">
        <v>103</v>
      </c>
      <c r="I1" s="321"/>
      <c r="J1" s="321"/>
      <c r="K1" s="41"/>
      <c r="L1" s="41"/>
      <c r="M1" s="41"/>
      <c r="N1" s="41"/>
    </row>
    <row r="2" spans="1:14" s="301" customFormat="1" x14ac:dyDescent="0.3">
      <c r="A2" s="299" t="s">
        <v>0</v>
      </c>
      <c r="B2" s="300"/>
      <c r="C2" s="300"/>
      <c r="D2" s="322" t="s">
        <v>1</v>
      </c>
      <c r="E2" s="323"/>
      <c r="F2" s="323"/>
      <c r="G2" s="324"/>
      <c r="H2" s="325" t="s">
        <v>8</v>
      </c>
      <c r="I2" s="326"/>
      <c r="J2" s="327"/>
      <c r="K2" s="302" t="s">
        <v>101</v>
      </c>
      <c r="L2" s="328" t="s">
        <v>46</v>
      </c>
      <c r="M2" s="329"/>
      <c r="N2" s="330"/>
    </row>
    <row r="3" spans="1:14" s="6" customFormat="1" ht="57.5" x14ac:dyDescent="0.35">
      <c r="A3" s="2" t="s">
        <v>102</v>
      </c>
      <c r="B3" s="221" t="s">
        <v>66</v>
      </c>
      <c r="C3" s="221" t="s">
        <v>67</v>
      </c>
      <c r="D3" s="3" t="s">
        <v>64</v>
      </c>
      <c r="E3" s="121" t="s">
        <v>61</v>
      </c>
      <c r="F3" s="251" t="s">
        <v>2</v>
      </c>
      <c r="G3" s="216" t="s">
        <v>62</v>
      </c>
      <c r="H3" s="4" t="s">
        <v>63</v>
      </c>
      <c r="I3" s="250" t="s">
        <v>17</v>
      </c>
      <c r="J3" s="250" t="s">
        <v>7</v>
      </c>
      <c r="K3" s="116" t="s">
        <v>44</v>
      </c>
      <c r="L3" s="33" t="s">
        <v>99</v>
      </c>
      <c r="M3" s="5" t="s">
        <v>100</v>
      </c>
      <c r="N3" s="38" t="s">
        <v>9</v>
      </c>
    </row>
    <row r="4" spans="1:14" s="65" customFormat="1" x14ac:dyDescent="0.3">
      <c r="A4" s="7"/>
      <c r="B4" s="222"/>
      <c r="C4" s="223"/>
      <c r="D4" s="8"/>
      <c r="E4" s="9"/>
      <c r="F4" s="10"/>
      <c r="G4" s="208">
        <f>E4*F4</f>
        <v>0</v>
      </c>
      <c r="H4" s="8"/>
      <c r="I4" s="100"/>
      <c r="J4" s="101"/>
      <c r="K4" s="212"/>
      <c r="L4" s="11"/>
      <c r="M4" s="10"/>
      <c r="N4" s="12"/>
    </row>
    <row r="5" spans="1:14" s="65" customFormat="1" x14ac:dyDescent="0.3">
      <c r="A5" s="13"/>
      <c r="B5" s="224"/>
      <c r="C5" s="225"/>
      <c r="D5" s="14"/>
      <c r="E5" s="15"/>
      <c r="F5" s="16"/>
      <c r="G5" s="49">
        <f>E5*F5</f>
        <v>0</v>
      </c>
      <c r="H5" s="14"/>
      <c r="I5" s="102"/>
      <c r="J5" s="103"/>
      <c r="K5" s="213"/>
      <c r="L5" s="17"/>
      <c r="M5" s="16"/>
      <c r="N5" s="66"/>
    </row>
    <row r="6" spans="1:14" s="65" customFormat="1" x14ac:dyDescent="0.3">
      <c r="A6" s="13"/>
      <c r="B6" s="224"/>
      <c r="C6" s="225"/>
      <c r="D6" s="14"/>
      <c r="E6" s="15"/>
      <c r="F6" s="16"/>
      <c r="G6" s="49">
        <f>E6*F6</f>
        <v>0</v>
      </c>
      <c r="H6" s="14"/>
      <c r="I6" s="102"/>
      <c r="J6" s="103"/>
      <c r="K6" s="213"/>
      <c r="L6" s="17"/>
      <c r="M6" s="16"/>
      <c r="N6" s="18"/>
    </row>
    <row r="7" spans="1:14" s="65" customFormat="1" x14ac:dyDescent="0.3">
      <c r="A7" s="13"/>
      <c r="B7" s="224"/>
      <c r="C7" s="225"/>
      <c r="D7" s="14"/>
      <c r="E7" s="15"/>
      <c r="F7" s="16"/>
      <c r="G7" s="49">
        <f t="shared" ref="G7:G8" si="0">E7*F7</f>
        <v>0</v>
      </c>
      <c r="H7" s="14"/>
      <c r="I7" s="102"/>
      <c r="J7" s="103"/>
      <c r="K7" s="213"/>
      <c r="L7" s="17"/>
      <c r="M7" s="16"/>
      <c r="N7" s="18"/>
    </row>
    <row r="8" spans="1:14" s="65" customFormat="1" ht="14.4" customHeight="1" x14ac:dyDescent="0.3">
      <c r="A8" s="13"/>
      <c r="B8" s="224"/>
      <c r="C8" s="225"/>
      <c r="D8" s="14"/>
      <c r="E8" s="15"/>
      <c r="F8" s="16"/>
      <c r="G8" s="49">
        <f t="shared" si="0"/>
        <v>0</v>
      </c>
      <c r="H8" s="14"/>
      <c r="I8" s="102"/>
      <c r="J8" s="103"/>
      <c r="K8" s="213"/>
      <c r="L8" s="17"/>
      <c r="M8" s="16"/>
      <c r="N8" s="18"/>
    </row>
    <row r="9" spans="1:14" s="151" customFormat="1" ht="14.5" x14ac:dyDescent="0.35">
      <c r="A9" s="73" t="s">
        <v>18</v>
      </c>
      <c r="B9" s="226"/>
      <c r="C9" s="227"/>
      <c r="D9" s="179"/>
      <c r="E9" s="180"/>
      <c r="F9" s="181"/>
      <c r="G9" s="209"/>
      <c r="H9" s="179"/>
      <c r="I9" s="218"/>
      <c r="J9" s="259"/>
      <c r="K9" s="214">
        <f>SUM(J4:J9)</f>
        <v>0</v>
      </c>
      <c r="L9" s="182"/>
      <c r="M9" s="183"/>
      <c r="N9" s="184"/>
    </row>
    <row r="10" spans="1:14" s="65" customFormat="1" x14ac:dyDescent="0.3">
      <c r="A10" s="19"/>
      <c r="B10" s="228"/>
      <c r="C10" s="229"/>
      <c r="D10" s="20"/>
      <c r="E10" s="21"/>
      <c r="F10" s="22"/>
      <c r="G10" s="53">
        <f>E10*F10</f>
        <v>0</v>
      </c>
      <c r="H10" s="20"/>
      <c r="I10" s="98"/>
      <c r="J10" s="99"/>
      <c r="K10" s="213"/>
      <c r="L10" s="23"/>
      <c r="M10" s="34"/>
      <c r="N10" s="24"/>
    </row>
    <row r="11" spans="1:14" s="65" customFormat="1" x14ac:dyDescent="0.3">
      <c r="A11" s="19"/>
      <c r="B11" s="228"/>
      <c r="C11" s="229"/>
      <c r="D11" s="20"/>
      <c r="E11" s="21"/>
      <c r="F11" s="22"/>
      <c r="G11" s="53">
        <f t="shared" ref="G11:G50" si="1">E11*F11</f>
        <v>0</v>
      </c>
      <c r="H11" s="20"/>
      <c r="I11" s="98"/>
      <c r="J11" s="99"/>
      <c r="K11" s="213"/>
      <c r="L11" s="23"/>
      <c r="M11" s="34"/>
      <c r="N11" s="24"/>
    </row>
    <row r="12" spans="1:14" s="65" customFormat="1" x14ac:dyDescent="0.3">
      <c r="A12" s="19"/>
      <c r="B12" s="228"/>
      <c r="C12" s="229"/>
      <c r="D12" s="20"/>
      <c r="E12" s="21"/>
      <c r="F12" s="22"/>
      <c r="G12" s="53">
        <f t="shared" si="1"/>
        <v>0</v>
      </c>
      <c r="H12" s="20"/>
      <c r="I12" s="98"/>
      <c r="J12" s="99"/>
      <c r="K12" s="213"/>
      <c r="L12" s="23"/>
      <c r="M12" s="34"/>
      <c r="N12" s="24"/>
    </row>
    <row r="13" spans="1:14" s="65" customFormat="1" x14ac:dyDescent="0.3">
      <c r="A13" s="19"/>
      <c r="B13" s="228"/>
      <c r="C13" s="229"/>
      <c r="D13" s="20"/>
      <c r="E13" s="21"/>
      <c r="F13" s="22"/>
      <c r="G13" s="53">
        <f t="shared" si="1"/>
        <v>0</v>
      </c>
      <c r="H13" s="20"/>
      <c r="I13" s="98"/>
      <c r="J13" s="99"/>
      <c r="K13" s="213"/>
      <c r="L13" s="23"/>
      <c r="M13" s="34"/>
      <c r="N13" s="24"/>
    </row>
    <row r="14" spans="1:14" s="65" customFormat="1" x14ac:dyDescent="0.3">
      <c r="A14" s="19"/>
      <c r="B14" s="228"/>
      <c r="C14" s="229"/>
      <c r="D14" s="20"/>
      <c r="E14" s="21"/>
      <c r="F14" s="22"/>
      <c r="G14" s="53">
        <f t="shared" si="1"/>
        <v>0</v>
      </c>
      <c r="H14" s="20"/>
      <c r="I14" s="98"/>
      <c r="J14" s="99"/>
      <c r="K14" s="213"/>
      <c r="L14" s="23"/>
      <c r="M14" s="34"/>
      <c r="N14" s="24"/>
    </row>
    <row r="15" spans="1:14" s="151" customFormat="1" ht="14.5" x14ac:dyDescent="0.35">
      <c r="A15" s="73" t="s">
        <v>18</v>
      </c>
      <c r="B15" s="230"/>
      <c r="C15" s="231"/>
      <c r="D15" s="159"/>
      <c r="E15" s="161"/>
      <c r="F15" s="160"/>
      <c r="G15" s="210"/>
      <c r="H15" s="159"/>
      <c r="I15" s="162"/>
      <c r="J15" s="163"/>
      <c r="K15" s="214">
        <f>SUM(J10:J15)</f>
        <v>0</v>
      </c>
      <c r="L15" s="185"/>
      <c r="M15" s="186"/>
      <c r="N15" s="187"/>
    </row>
    <row r="16" spans="1:14" s="65" customFormat="1" x14ac:dyDescent="0.3">
      <c r="A16" s="25"/>
      <c r="B16" s="232"/>
      <c r="C16" s="233"/>
      <c r="D16" s="26"/>
      <c r="E16" s="27"/>
      <c r="F16" s="28"/>
      <c r="G16" s="59">
        <f t="shared" si="1"/>
        <v>0</v>
      </c>
      <c r="H16" s="26"/>
      <c r="I16" s="110"/>
      <c r="J16" s="111"/>
      <c r="K16" s="213"/>
      <c r="L16" s="29"/>
      <c r="M16" s="35"/>
      <c r="N16" s="30"/>
    </row>
    <row r="17" spans="1:14" s="65" customFormat="1" x14ac:dyDescent="0.3">
      <c r="A17" s="19"/>
      <c r="B17" s="228"/>
      <c r="C17" s="229"/>
      <c r="D17" s="20"/>
      <c r="E17" s="21"/>
      <c r="F17" s="22"/>
      <c r="G17" s="53">
        <f t="shared" si="1"/>
        <v>0</v>
      </c>
      <c r="H17" s="20"/>
      <c r="I17" s="98"/>
      <c r="J17" s="99"/>
      <c r="K17" s="213"/>
      <c r="L17" s="23"/>
      <c r="M17" s="34"/>
      <c r="N17" s="24"/>
    </row>
    <row r="18" spans="1:14" s="65" customFormat="1" x14ac:dyDescent="0.3">
      <c r="A18" s="19"/>
      <c r="B18" s="228"/>
      <c r="C18" s="229"/>
      <c r="D18" s="20"/>
      <c r="E18" s="21"/>
      <c r="F18" s="22"/>
      <c r="G18" s="53">
        <f t="shared" si="1"/>
        <v>0</v>
      </c>
      <c r="H18" s="20"/>
      <c r="I18" s="98"/>
      <c r="J18" s="99"/>
      <c r="K18" s="213"/>
      <c r="L18" s="23"/>
      <c r="M18" s="34"/>
      <c r="N18" s="24"/>
    </row>
    <row r="19" spans="1:14" s="65" customFormat="1" x14ac:dyDescent="0.3">
      <c r="A19" s="19"/>
      <c r="B19" s="228"/>
      <c r="C19" s="229"/>
      <c r="D19" s="20"/>
      <c r="E19" s="21"/>
      <c r="F19" s="22"/>
      <c r="G19" s="53">
        <f t="shared" si="1"/>
        <v>0</v>
      </c>
      <c r="H19" s="20"/>
      <c r="I19" s="98"/>
      <c r="J19" s="99"/>
      <c r="K19" s="213"/>
      <c r="L19" s="23"/>
      <c r="M19" s="34"/>
      <c r="N19" s="24"/>
    </row>
    <row r="20" spans="1:14" s="65" customFormat="1" x14ac:dyDescent="0.3">
      <c r="A20" s="19"/>
      <c r="B20" s="228"/>
      <c r="C20" s="229"/>
      <c r="D20" s="20"/>
      <c r="E20" s="21"/>
      <c r="F20" s="22"/>
      <c r="G20" s="53">
        <f t="shared" si="1"/>
        <v>0</v>
      </c>
      <c r="H20" s="20"/>
      <c r="I20" s="98"/>
      <c r="J20" s="99"/>
      <c r="K20" s="213"/>
      <c r="L20" s="23"/>
      <c r="M20" s="34"/>
      <c r="N20" s="24"/>
    </row>
    <row r="21" spans="1:14" s="151" customFormat="1" ht="14.5" x14ac:dyDescent="0.35">
      <c r="A21" s="73" t="s">
        <v>18</v>
      </c>
      <c r="B21" s="234"/>
      <c r="C21" s="235"/>
      <c r="D21" s="188"/>
      <c r="E21" s="189"/>
      <c r="F21" s="190"/>
      <c r="G21" s="211"/>
      <c r="H21" s="188"/>
      <c r="I21" s="219"/>
      <c r="J21" s="260"/>
      <c r="K21" s="214">
        <f>SUM(J16:J21)</f>
        <v>0</v>
      </c>
      <c r="L21" s="191"/>
      <c r="M21" s="192"/>
      <c r="N21" s="193"/>
    </row>
    <row r="22" spans="1:14" s="65" customFormat="1" x14ac:dyDescent="0.3">
      <c r="A22" s="19"/>
      <c r="B22" s="228"/>
      <c r="C22" s="229"/>
      <c r="D22" s="20"/>
      <c r="E22" s="21"/>
      <c r="F22" s="22"/>
      <c r="G22" s="53">
        <f t="shared" si="1"/>
        <v>0</v>
      </c>
      <c r="H22" s="20"/>
      <c r="I22" s="98"/>
      <c r="J22" s="99"/>
      <c r="K22" s="213"/>
      <c r="L22" s="23"/>
      <c r="M22" s="34"/>
      <c r="N22" s="24"/>
    </row>
    <row r="23" spans="1:14" s="65" customFormat="1" x14ac:dyDescent="0.3">
      <c r="A23" s="19"/>
      <c r="B23" s="228"/>
      <c r="C23" s="229"/>
      <c r="D23" s="20"/>
      <c r="E23" s="21"/>
      <c r="F23" s="22"/>
      <c r="G23" s="53">
        <f t="shared" si="1"/>
        <v>0</v>
      </c>
      <c r="H23" s="20"/>
      <c r="I23" s="98"/>
      <c r="J23" s="99"/>
      <c r="K23" s="213"/>
      <c r="L23" s="23"/>
      <c r="M23" s="34"/>
      <c r="N23" s="24"/>
    </row>
    <row r="24" spans="1:14" s="65" customFormat="1" ht="14.4" customHeight="1" x14ac:dyDescent="0.3">
      <c r="A24" s="13"/>
      <c r="B24" s="224"/>
      <c r="C24" s="225"/>
      <c r="D24" s="14"/>
      <c r="E24" s="15"/>
      <c r="F24" s="16"/>
      <c r="G24" s="49">
        <f t="shared" si="1"/>
        <v>0</v>
      </c>
      <c r="H24" s="14"/>
      <c r="I24" s="102"/>
      <c r="J24" s="103"/>
      <c r="K24" s="213"/>
      <c r="L24" s="17"/>
      <c r="M24" s="16"/>
      <c r="N24" s="18"/>
    </row>
    <row r="25" spans="1:14" s="65" customFormat="1" x14ac:dyDescent="0.3">
      <c r="A25" s="19"/>
      <c r="B25" s="228"/>
      <c r="C25" s="229"/>
      <c r="D25" s="20"/>
      <c r="E25" s="21"/>
      <c r="F25" s="22"/>
      <c r="G25" s="53">
        <f t="shared" si="1"/>
        <v>0</v>
      </c>
      <c r="H25" s="20"/>
      <c r="I25" s="98"/>
      <c r="J25" s="99"/>
      <c r="K25" s="213"/>
      <c r="L25" s="23"/>
      <c r="M25" s="34"/>
      <c r="N25" s="24"/>
    </row>
    <row r="26" spans="1:14" s="65" customFormat="1" x14ac:dyDescent="0.3">
      <c r="A26" s="19"/>
      <c r="B26" s="228"/>
      <c r="C26" s="229"/>
      <c r="D26" s="20"/>
      <c r="E26" s="21"/>
      <c r="F26" s="22"/>
      <c r="G26" s="53">
        <f t="shared" si="1"/>
        <v>0</v>
      </c>
      <c r="H26" s="20"/>
      <c r="I26" s="98"/>
      <c r="J26" s="99"/>
      <c r="K26" s="213"/>
      <c r="L26" s="23"/>
      <c r="M26" s="34"/>
      <c r="N26" s="24"/>
    </row>
    <row r="27" spans="1:14" s="151" customFormat="1" ht="14.5" x14ac:dyDescent="0.35">
      <c r="A27" s="73" t="s">
        <v>18</v>
      </c>
      <c r="B27" s="230"/>
      <c r="C27" s="231"/>
      <c r="D27" s="159"/>
      <c r="E27" s="161"/>
      <c r="F27" s="160"/>
      <c r="G27" s="210"/>
      <c r="H27" s="198"/>
      <c r="I27" s="261"/>
      <c r="J27" s="163"/>
      <c r="K27" s="214">
        <f>SUM(J22:J27)</f>
        <v>0</v>
      </c>
      <c r="L27" s="185"/>
      <c r="M27" s="186"/>
      <c r="N27" s="187"/>
    </row>
    <row r="28" spans="1:14" s="65" customFormat="1" x14ac:dyDescent="0.3">
      <c r="A28" s="25"/>
      <c r="B28" s="232"/>
      <c r="C28" s="233"/>
      <c r="D28" s="31"/>
      <c r="E28" s="27"/>
      <c r="F28" s="28"/>
      <c r="G28" s="59">
        <f t="shared" si="1"/>
        <v>0</v>
      </c>
      <c r="H28" s="26"/>
      <c r="I28" s="110"/>
      <c r="J28" s="111"/>
      <c r="K28" s="213"/>
      <c r="L28" s="29"/>
      <c r="M28" s="35"/>
      <c r="N28" s="30"/>
    </row>
    <row r="29" spans="1:14" s="65" customFormat="1" x14ac:dyDescent="0.3">
      <c r="A29" s="19"/>
      <c r="B29" s="228"/>
      <c r="C29" s="229"/>
      <c r="D29" s="20"/>
      <c r="E29" s="21"/>
      <c r="F29" s="22"/>
      <c r="G29" s="53">
        <f t="shared" si="1"/>
        <v>0</v>
      </c>
      <c r="H29" s="20"/>
      <c r="I29" s="98"/>
      <c r="J29" s="99"/>
      <c r="K29" s="213"/>
      <c r="L29" s="23"/>
      <c r="M29" s="34"/>
      <c r="N29" s="24"/>
    </row>
    <row r="30" spans="1:14" s="65" customFormat="1" ht="14.4" customHeight="1" x14ac:dyDescent="0.3">
      <c r="A30" s="13"/>
      <c r="B30" s="224"/>
      <c r="C30" s="225"/>
      <c r="D30" s="14"/>
      <c r="E30" s="15"/>
      <c r="F30" s="16"/>
      <c r="G30" s="49">
        <f t="shared" si="1"/>
        <v>0</v>
      </c>
      <c r="H30" s="14"/>
      <c r="I30" s="102"/>
      <c r="J30" s="103"/>
      <c r="K30" s="213"/>
      <c r="L30" s="17"/>
      <c r="M30" s="16"/>
      <c r="N30" s="18"/>
    </row>
    <row r="31" spans="1:14" s="65" customFormat="1" x14ac:dyDescent="0.3">
      <c r="A31" s="19"/>
      <c r="B31" s="228"/>
      <c r="C31" s="229"/>
      <c r="D31" s="20"/>
      <c r="E31" s="21"/>
      <c r="F31" s="22"/>
      <c r="G31" s="53">
        <f t="shared" si="1"/>
        <v>0</v>
      </c>
      <c r="H31" s="20"/>
      <c r="I31" s="98"/>
      <c r="J31" s="99"/>
      <c r="K31" s="213"/>
      <c r="L31" s="23"/>
      <c r="M31" s="34"/>
      <c r="N31" s="24"/>
    </row>
    <row r="32" spans="1:14" s="65" customFormat="1" x14ac:dyDescent="0.3">
      <c r="A32" s="19"/>
      <c r="B32" s="228"/>
      <c r="C32" s="229"/>
      <c r="D32" s="20"/>
      <c r="E32" s="21"/>
      <c r="F32" s="22"/>
      <c r="G32" s="53">
        <f t="shared" si="1"/>
        <v>0</v>
      </c>
      <c r="H32" s="20"/>
      <c r="I32" s="98"/>
      <c r="J32" s="99"/>
      <c r="K32" s="213"/>
      <c r="L32" s="23"/>
      <c r="M32" s="34"/>
      <c r="N32" s="24"/>
    </row>
    <row r="33" spans="1:14" s="151" customFormat="1" ht="14.5" x14ac:dyDescent="0.35">
      <c r="A33" s="73" t="s">
        <v>18</v>
      </c>
      <c r="B33" s="234"/>
      <c r="C33" s="235"/>
      <c r="D33" s="188"/>
      <c r="E33" s="189"/>
      <c r="F33" s="190"/>
      <c r="G33" s="211"/>
      <c r="H33" s="188"/>
      <c r="I33" s="219"/>
      <c r="J33" s="260"/>
      <c r="K33" s="214">
        <f>SUM(J28:J33)</f>
        <v>0</v>
      </c>
      <c r="L33" s="191"/>
      <c r="M33" s="192"/>
      <c r="N33" s="199"/>
    </row>
    <row r="34" spans="1:14" s="65" customFormat="1" x14ac:dyDescent="0.3">
      <c r="A34" s="25"/>
      <c r="B34" s="232"/>
      <c r="C34" s="233"/>
      <c r="D34" s="31"/>
      <c r="E34" s="27"/>
      <c r="F34" s="28"/>
      <c r="G34" s="59">
        <f t="shared" ref="G34:G38" si="2">E34*F34</f>
        <v>0</v>
      </c>
      <c r="H34" s="26"/>
      <c r="I34" s="110"/>
      <c r="J34" s="111"/>
      <c r="K34" s="213"/>
      <c r="L34" s="29"/>
      <c r="M34" s="35"/>
      <c r="N34" s="30"/>
    </row>
    <row r="35" spans="1:14" s="65" customFormat="1" x14ac:dyDescent="0.3">
      <c r="A35" s="19"/>
      <c r="B35" s="228"/>
      <c r="C35" s="229"/>
      <c r="D35" s="20"/>
      <c r="E35" s="21"/>
      <c r="F35" s="22"/>
      <c r="G35" s="53">
        <f t="shared" si="2"/>
        <v>0</v>
      </c>
      <c r="H35" s="20"/>
      <c r="I35" s="98"/>
      <c r="J35" s="99"/>
      <c r="K35" s="213"/>
      <c r="L35" s="23"/>
      <c r="M35" s="34"/>
      <c r="N35" s="24"/>
    </row>
    <row r="36" spans="1:14" s="65" customFormat="1" ht="14.4" customHeight="1" x14ac:dyDescent="0.3">
      <c r="A36" s="13"/>
      <c r="B36" s="224"/>
      <c r="C36" s="225"/>
      <c r="D36" s="14"/>
      <c r="E36" s="15"/>
      <c r="F36" s="16"/>
      <c r="G36" s="49">
        <f t="shared" si="2"/>
        <v>0</v>
      </c>
      <c r="H36" s="14"/>
      <c r="I36" s="102"/>
      <c r="J36" s="103"/>
      <c r="K36" s="213"/>
      <c r="L36" s="17"/>
      <c r="M36" s="16"/>
      <c r="N36" s="18"/>
    </row>
    <row r="37" spans="1:14" s="65" customFormat="1" x14ac:dyDescent="0.3">
      <c r="A37" s="19"/>
      <c r="B37" s="228"/>
      <c r="C37" s="229"/>
      <c r="D37" s="20"/>
      <c r="E37" s="21"/>
      <c r="F37" s="22"/>
      <c r="G37" s="53">
        <f t="shared" si="2"/>
        <v>0</v>
      </c>
      <c r="H37" s="20"/>
      <c r="I37" s="98"/>
      <c r="J37" s="99"/>
      <c r="K37" s="213"/>
      <c r="L37" s="23"/>
      <c r="M37" s="34"/>
      <c r="N37" s="24"/>
    </row>
    <row r="38" spans="1:14" s="65" customFormat="1" x14ac:dyDescent="0.3">
      <c r="A38" s="19"/>
      <c r="B38" s="228"/>
      <c r="C38" s="229"/>
      <c r="D38" s="20"/>
      <c r="E38" s="21"/>
      <c r="F38" s="22"/>
      <c r="G38" s="53">
        <f t="shared" si="2"/>
        <v>0</v>
      </c>
      <c r="H38" s="20"/>
      <c r="I38" s="98"/>
      <c r="J38" s="99"/>
      <c r="K38" s="213"/>
      <c r="L38" s="23"/>
      <c r="M38" s="34"/>
      <c r="N38" s="24"/>
    </row>
    <row r="39" spans="1:14" s="151" customFormat="1" ht="14.5" x14ac:dyDescent="0.35">
      <c r="A39" s="73" t="s">
        <v>18</v>
      </c>
      <c r="B39" s="234"/>
      <c r="C39" s="235"/>
      <c r="D39" s="188"/>
      <c r="E39" s="189"/>
      <c r="F39" s="190"/>
      <c r="G39" s="211"/>
      <c r="H39" s="188"/>
      <c r="I39" s="219"/>
      <c r="J39" s="260"/>
      <c r="K39" s="214">
        <f>SUM(J34:J39)</f>
        <v>0</v>
      </c>
      <c r="L39" s="191"/>
      <c r="M39" s="192"/>
      <c r="N39" s="199"/>
    </row>
    <row r="40" spans="1:14" s="65" customFormat="1" x14ac:dyDescent="0.3">
      <c r="A40" s="25"/>
      <c r="B40" s="232"/>
      <c r="C40" s="233"/>
      <c r="D40" s="31"/>
      <c r="E40" s="27"/>
      <c r="F40" s="28"/>
      <c r="G40" s="59">
        <f t="shared" si="1"/>
        <v>0</v>
      </c>
      <c r="H40" s="26"/>
      <c r="I40" s="110"/>
      <c r="J40" s="111"/>
      <c r="K40" s="213"/>
      <c r="L40" s="29"/>
      <c r="M40" s="35"/>
      <c r="N40" s="30"/>
    </row>
    <row r="41" spans="1:14" s="65" customFormat="1" x14ac:dyDescent="0.3">
      <c r="A41" s="19"/>
      <c r="B41" s="228"/>
      <c r="C41" s="229"/>
      <c r="D41" s="20"/>
      <c r="E41" s="21"/>
      <c r="F41" s="22"/>
      <c r="G41" s="53">
        <f t="shared" si="1"/>
        <v>0</v>
      </c>
      <c r="H41" s="20"/>
      <c r="I41" s="98"/>
      <c r="J41" s="99"/>
      <c r="K41" s="213"/>
      <c r="L41" s="23"/>
      <c r="M41" s="34"/>
      <c r="N41" s="24"/>
    </row>
    <row r="42" spans="1:14" s="65" customFormat="1" ht="14.4" customHeight="1" x14ac:dyDescent="0.3">
      <c r="A42" s="13"/>
      <c r="B42" s="224"/>
      <c r="C42" s="225"/>
      <c r="D42" s="14"/>
      <c r="E42" s="15"/>
      <c r="F42" s="16"/>
      <c r="G42" s="49">
        <f t="shared" si="1"/>
        <v>0</v>
      </c>
      <c r="H42" s="14"/>
      <c r="I42" s="102"/>
      <c r="J42" s="103"/>
      <c r="K42" s="213"/>
      <c r="L42" s="17"/>
      <c r="M42" s="16"/>
      <c r="N42" s="18"/>
    </row>
    <row r="43" spans="1:14" s="65" customFormat="1" x14ac:dyDescent="0.3">
      <c r="A43" s="19"/>
      <c r="B43" s="228"/>
      <c r="C43" s="229"/>
      <c r="D43" s="20"/>
      <c r="E43" s="21"/>
      <c r="F43" s="22"/>
      <c r="G43" s="53">
        <f t="shared" si="1"/>
        <v>0</v>
      </c>
      <c r="H43" s="20"/>
      <c r="I43" s="98"/>
      <c r="J43" s="99"/>
      <c r="K43" s="213"/>
      <c r="L43" s="23"/>
      <c r="M43" s="34"/>
      <c r="N43" s="24"/>
    </row>
    <row r="44" spans="1:14" s="65" customFormat="1" x14ac:dyDescent="0.3">
      <c r="A44" s="19"/>
      <c r="B44" s="228"/>
      <c r="C44" s="229"/>
      <c r="D44" s="20"/>
      <c r="E44" s="21"/>
      <c r="F44" s="22"/>
      <c r="G44" s="53">
        <f t="shared" si="1"/>
        <v>0</v>
      </c>
      <c r="H44" s="20"/>
      <c r="I44" s="98"/>
      <c r="J44" s="99"/>
      <c r="K44" s="213"/>
      <c r="L44" s="23"/>
      <c r="M44" s="34"/>
      <c r="N44" s="24"/>
    </row>
    <row r="45" spans="1:14" s="151" customFormat="1" ht="14.5" x14ac:dyDescent="0.35">
      <c r="A45" s="73" t="s">
        <v>18</v>
      </c>
      <c r="B45" s="234"/>
      <c r="C45" s="235"/>
      <c r="D45" s="188"/>
      <c r="E45" s="189"/>
      <c r="F45" s="190"/>
      <c r="G45" s="211"/>
      <c r="H45" s="188"/>
      <c r="I45" s="219"/>
      <c r="J45" s="260"/>
      <c r="K45" s="214">
        <f>SUM(J40:J45)</f>
        <v>0</v>
      </c>
      <c r="L45" s="191"/>
      <c r="M45" s="192"/>
      <c r="N45" s="199"/>
    </row>
    <row r="46" spans="1:14" s="65" customFormat="1" x14ac:dyDescent="0.3">
      <c r="A46" s="19"/>
      <c r="B46" s="228"/>
      <c r="C46" s="229"/>
      <c r="D46" s="32"/>
      <c r="E46" s="21"/>
      <c r="F46" s="22"/>
      <c r="G46" s="53">
        <f t="shared" si="1"/>
        <v>0</v>
      </c>
      <c r="H46" s="20"/>
      <c r="I46" s="98"/>
      <c r="J46" s="99"/>
      <c r="K46" s="213"/>
      <c r="L46" s="23"/>
      <c r="M46" s="34"/>
      <c r="N46" s="24"/>
    </row>
    <row r="47" spans="1:14" s="65" customFormat="1" x14ac:dyDescent="0.3">
      <c r="A47" s="19"/>
      <c r="B47" s="228"/>
      <c r="C47" s="229"/>
      <c r="D47" s="32"/>
      <c r="E47" s="21"/>
      <c r="F47" s="22"/>
      <c r="G47" s="53">
        <f t="shared" si="1"/>
        <v>0</v>
      </c>
      <c r="H47" s="20"/>
      <c r="I47" s="98"/>
      <c r="J47" s="99"/>
      <c r="K47" s="213"/>
      <c r="L47" s="23"/>
      <c r="M47" s="34"/>
      <c r="N47" s="24"/>
    </row>
    <row r="48" spans="1:14" s="65" customFormat="1" ht="14.4" customHeight="1" x14ac:dyDescent="0.3">
      <c r="A48" s="13"/>
      <c r="B48" s="224"/>
      <c r="C48" s="225"/>
      <c r="D48" s="14"/>
      <c r="E48" s="15"/>
      <c r="F48" s="16"/>
      <c r="G48" s="49">
        <f t="shared" si="1"/>
        <v>0</v>
      </c>
      <c r="H48" s="14"/>
      <c r="I48" s="102"/>
      <c r="J48" s="103"/>
      <c r="K48" s="213"/>
      <c r="L48" s="17"/>
      <c r="M48" s="16"/>
      <c r="N48" s="18"/>
    </row>
    <row r="49" spans="1:14" s="65" customFormat="1" x14ac:dyDescent="0.3">
      <c r="A49" s="19"/>
      <c r="B49" s="228"/>
      <c r="C49" s="229"/>
      <c r="D49" s="20"/>
      <c r="E49" s="21"/>
      <c r="F49" s="22"/>
      <c r="G49" s="53">
        <f t="shared" si="1"/>
        <v>0</v>
      </c>
      <c r="H49" s="20"/>
      <c r="I49" s="98"/>
      <c r="J49" s="99"/>
      <c r="K49" s="213"/>
      <c r="L49" s="23"/>
      <c r="M49" s="34"/>
      <c r="N49" s="24"/>
    </row>
    <row r="50" spans="1:14" s="65" customFormat="1" x14ac:dyDescent="0.3">
      <c r="A50" s="19"/>
      <c r="B50" s="228"/>
      <c r="C50" s="229"/>
      <c r="D50" s="20"/>
      <c r="E50" s="21"/>
      <c r="F50" s="22"/>
      <c r="G50" s="53">
        <f t="shared" si="1"/>
        <v>0</v>
      </c>
      <c r="H50" s="20"/>
      <c r="I50" s="98"/>
      <c r="J50" s="99"/>
      <c r="K50" s="213"/>
      <c r="L50" s="23"/>
      <c r="M50" s="34"/>
      <c r="N50" s="24"/>
    </row>
    <row r="51" spans="1:14" s="151" customFormat="1" ht="15" thickBot="1" x14ac:dyDescent="0.4">
      <c r="A51" s="74" t="s">
        <v>18</v>
      </c>
      <c r="B51" s="230"/>
      <c r="C51" s="231"/>
      <c r="D51" s="159"/>
      <c r="E51" s="143"/>
      <c r="F51" s="160"/>
      <c r="G51" s="210"/>
      <c r="H51" s="159"/>
      <c r="I51" s="162"/>
      <c r="J51" s="163"/>
      <c r="K51" s="215">
        <f>SUM(J46:J51)</f>
        <v>0</v>
      </c>
      <c r="L51" s="200"/>
      <c r="M51" s="201"/>
      <c r="N51" s="202"/>
    </row>
    <row r="52" spans="1:14" s="65" customFormat="1" ht="20.399999999999999" customHeight="1" x14ac:dyDescent="0.3">
      <c r="A52" s="69"/>
      <c r="B52" s="236"/>
      <c r="C52" s="236"/>
      <c r="D52" s="68"/>
      <c r="E52" s="122"/>
      <c r="F52" s="257"/>
      <c r="G52" s="217"/>
      <c r="H52" s="63" t="s">
        <v>3</v>
      </c>
      <c r="I52" s="112">
        <f>SUM(I4:I51)</f>
        <v>0</v>
      </c>
      <c r="J52" s="113">
        <f>SUM(J4:J51)</f>
        <v>0</v>
      </c>
      <c r="K52" s="194"/>
      <c r="N52" s="70"/>
    </row>
    <row r="53" spans="1:14" s="65" customFormat="1" ht="18.649999999999999" customHeight="1" thickBot="1" x14ac:dyDescent="0.35">
      <c r="A53" s="43"/>
      <c r="B53" s="237"/>
      <c r="C53" s="237"/>
      <c r="E53" s="123"/>
      <c r="F53" s="294" t="s">
        <v>88</v>
      </c>
      <c r="G53" s="295">
        <f>SUM(G4:G51)</f>
        <v>0</v>
      </c>
      <c r="H53" s="331" t="s">
        <v>51</v>
      </c>
      <c r="I53" s="332"/>
      <c r="J53" s="203">
        <f>I52+J52</f>
        <v>0</v>
      </c>
      <c r="K53" s="195"/>
      <c r="N53" s="70"/>
    </row>
    <row r="54" spans="1:14" ht="14.5" x14ac:dyDescent="0.3">
      <c r="F54" s="294" t="s">
        <v>89</v>
      </c>
      <c r="K54" s="196"/>
    </row>
  </sheetData>
  <sheetProtection formatCells="0" formatColumns="0" formatRows="0" insertRows="0" insertHyperlinks="0" deleteRows="0"/>
  <mergeCells count="5">
    <mergeCell ref="H53:I53"/>
    <mergeCell ref="D2:G2"/>
    <mergeCell ref="H2:J2"/>
    <mergeCell ref="L2:N2"/>
    <mergeCell ref="H1:J1"/>
  </mergeCells>
  <pageMargins left="0.25" right="0.25" top="0.75" bottom="0.75" header="0.3" footer="0.3"/>
  <pageSetup paperSize="8" scale="7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sheetPr>
  <dimension ref="A1:O12"/>
  <sheetViews>
    <sheetView zoomScale="80" zoomScaleNormal="80" workbookViewId="0">
      <selection activeCell="C6" sqref="C6"/>
    </sheetView>
  </sheetViews>
  <sheetFormatPr defaultColWidth="8.90625" defaultRowHeight="14.5" x14ac:dyDescent="0.35"/>
  <cols>
    <col min="1" max="1" width="11.54296875" style="42" customWidth="1"/>
    <col min="2" max="4" width="20.81640625" style="247" customWidth="1"/>
    <col min="5" max="5" width="20.81640625" style="42" customWidth="1"/>
    <col min="6" max="16384" width="8.90625" style="42"/>
  </cols>
  <sheetData>
    <row r="1" spans="1:15" s="36" customFormat="1" ht="32.25" customHeight="1" x14ac:dyDescent="0.35">
      <c r="A1" s="41" t="s">
        <v>167</v>
      </c>
      <c r="B1" s="41"/>
      <c r="C1" s="41"/>
      <c r="D1" s="41"/>
      <c r="E1" s="41"/>
      <c r="F1" s="42"/>
      <c r="G1" s="42"/>
      <c r="H1" s="42"/>
      <c r="I1" s="42"/>
      <c r="J1" s="42"/>
      <c r="K1" s="42"/>
      <c r="L1" s="42"/>
      <c r="M1" s="42"/>
      <c r="N1" s="42"/>
      <c r="O1" s="42"/>
    </row>
    <row r="2" spans="1:15" s="36" customFormat="1" ht="32.25" customHeight="1" thickBot="1" x14ac:dyDescent="0.4">
      <c r="A2" s="41" t="s">
        <v>171</v>
      </c>
      <c r="B2" s="239"/>
      <c r="C2" s="239"/>
      <c r="D2" s="239"/>
      <c r="E2" s="41"/>
      <c r="F2" s="42"/>
      <c r="G2" s="42"/>
      <c r="H2" s="42"/>
      <c r="I2" s="42"/>
      <c r="J2" s="42"/>
      <c r="K2" s="42"/>
      <c r="L2" s="42"/>
      <c r="M2" s="42"/>
      <c r="N2" s="42"/>
      <c r="O2" s="42"/>
    </row>
    <row r="3" spans="1:15" ht="32" customHeight="1" thickBot="1" x14ac:dyDescent="0.4">
      <c r="A3" s="204" t="s">
        <v>52</v>
      </c>
      <c r="B3" s="240"/>
      <c r="C3" s="240"/>
      <c r="D3" s="241"/>
    </row>
    <row r="4" spans="1:15" s="64" customFormat="1" ht="25" customHeight="1" x14ac:dyDescent="0.35">
      <c r="A4" s="318" t="s">
        <v>31</v>
      </c>
      <c r="B4" s="242" t="s">
        <v>4</v>
      </c>
      <c r="C4" s="242" t="s">
        <v>5</v>
      </c>
      <c r="D4" s="243" t="s">
        <v>6</v>
      </c>
      <c r="F4" s="42"/>
      <c r="G4" s="42"/>
      <c r="H4" s="42"/>
      <c r="I4" s="42"/>
      <c r="J4" s="42"/>
      <c r="K4" s="42"/>
      <c r="L4" s="42"/>
      <c r="M4" s="42"/>
      <c r="N4" s="42"/>
      <c r="O4" s="42"/>
    </row>
    <row r="5" spans="1:15" s="64" customFormat="1" ht="25" customHeight="1" x14ac:dyDescent="0.35">
      <c r="A5" s="205" t="str">
        <f>'2025'!D1</f>
        <v>Year: 2025</v>
      </c>
      <c r="B5" s="114">
        <f>'2025'!J52</f>
        <v>0</v>
      </c>
      <c r="C5" s="114">
        <f>'2025'!I52</f>
        <v>0</v>
      </c>
      <c r="D5" s="244">
        <f>B5+C5</f>
        <v>0</v>
      </c>
      <c r="F5" s="42"/>
      <c r="G5" s="42"/>
      <c r="H5" s="42"/>
      <c r="I5" s="42"/>
      <c r="J5" s="42"/>
      <c r="K5" s="42"/>
      <c r="L5" s="42"/>
      <c r="M5" s="42"/>
      <c r="N5" s="42"/>
      <c r="O5" s="42"/>
    </row>
    <row r="6" spans="1:15" ht="25" customHeight="1" x14ac:dyDescent="0.35">
      <c r="A6" s="36" t="str">
        <f>'2026'!D1</f>
        <v>Year: 2026</v>
      </c>
      <c r="B6" s="114">
        <f>'2026'!J52</f>
        <v>0</v>
      </c>
      <c r="C6" s="114">
        <f>'2026'!I52</f>
        <v>0</v>
      </c>
      <c r="D6" s="244">
        <f>B6+C6</f>
        <v>0</v>
      </c>
    </row>
    <row r="7" spans="1:15" ht="25" customHeight="1" x14ac:dyDescent="0.35">
      <c r="A7" s="36" t="str">
        <f>'2027'!D1</f>
        <v>Year: 2027</v>
      </c>
      <c r="B7" s="114">
        <f>'2027'!J52</f>
        <v>0</v>
      </c>
      <c r="C7" s="114">
        <f>'2027'!I52</f>
        <v>0</v>
      </c>
      <c r="D7" s="244">
        <f t="shared" ref="D7:D8" si="0">B7+C7</f>
        <v>0</v>
      </c>
    </row>
    <row r="8" spans="1:15" ht="25" customHeight="1" x14ac:dyDescent="0.35">
      <c r="A8" s="36" t="str">
        <f>'2028'!D1</f>
        <v>Year: 2028</v>
      </c>
      <c r="B8" s="114">
        <f>'2028'!J52</f>
        <v>0</v>
      </c>
      <c r="C8" s="114">
        <f>'2028'!I52</f>
        <v>0</v>
      </c>
      <c r="D8" s="244">
        <f t="shared" si="0"/>
        <v>0</v>
      </c>
    </row>
    <row r="9" spans="1:15" s="64" customFormat="1" ht="25" customHeight="1" thickBot="1" x14ac:dyDescent="0.4">
      <c r="A9" s="206" t="s">
        <v>53</v>
      </c>
      <c r="B9" s="245">
        <f t="shared" ref="B9:C9" si="1">SUM(B6:B8)</f>
        <v>0</v>
      </c>
      <c r="C9" s="245">
        <f t="shared" si="1"/>
        <v>0</v>
      </c>
      <c r="D9" s="246">
        <f>SUM(D6:D8)</f>
        <v>0</v>
      </c>
      <c r="F9" s="42"/>
      <c r="G9" s="42"/>
      <c r="H9" s="42"/>
      <c r="I9" s="42"/>
      <c r="J9" s="42"/>
      <c r="K9" s="42"/>
      <c r="L9" s="42"/>
      <c r="M9" s="42"/>
      <c r="N9" s="42"/>
      <c r="O9" s="42"/>
    </row>
    <row r="11" spans="1:15" x14ac:dyDescent="0.35">
      <c r="B11" s="248" t="s">
        <v>28</v>
      </c>
      <c r="C11" s="249"/>
    </row>
    <row r="12" spans="1:15" x14ac:dyDescent="0.35">
      <c r="B12" s="248" t="s">
        <v>29</v>
      </c>
    </row>
  </sheetData>
  <sheetProtection formatCells="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A30C7-E5A0-42A4-BC4B-684FE54F5677}">
  <sheetPr>
    <tabColor rgb="FF92D050"/>
    <pageSetUpPr fitToPage="1"/>
  </sheetPr>
  <dimension ref="A1:N75"/>
  <sheetViews>
    <sheetView zoomScale="80" zoomScaleNormal="80" workbookViewId="0">
      <pane xSplit="1" ySplit="5" topLeftCell="B64" activePane="bottomRight" state="frozen"/>
      <selection pane="topRight" activeCell="B1" sqref="B1"/>
      <selection pane="bottomLeft" activeCell="A6" sqref="A6"/>
      <selection pane="bottomRight" activeCell="D64" sqref="D64"/>
    </sheetView>
  </sheetViews>
  <sheetFormatPr defaultColWidth="8.90625" defaultRowHeight="14" x14ac:dyDescent="0.3"/>
  <cols>
    <col min="1" max="1" width="45.90625" style="1" customWidth="1"/>
    <col min="2" max="2" width="8.1796875" style="279" bestFit="1" customWidth="1"/>
    <col min="3" max="3" width="9.26953125" style="279" bestFit="1" customWidth="1"/>
    <col min="4" max="4" width="40.7265625" style="36" customWidth="1"/>
    <col min="5" max="5" width="11.6328125" style="254" customWidth="1"/>
    <col min="6" max="6" width="11.6328125" style="285" customWidth="1"/>
    <col min="7" max="7" width="11.6328125" style="292" customWidth="1"/>
    <col min="8" max="8" width="29.90625" style="36" bestFit="1" customWidth="1"/>
    <col min="9" max="10" width="13" style="114" customWidth="1"/>
    <col min="11" max="11" width="12.1796875" style="120" customWidth="1"/>
    <col min="12" max="12" width="19.90625" style="127" customWidth="1"/>
    <col min="13" max="13" width="12.453125" style="6" customWidth="1"/>
    <col min="14" max="14" width="12.6328125" style="39" customWidth="1"/>
    <col min="15" max="16384" width="8.90625" style="1"/>
  </cols>
  <sheetData>
    <row r="1" spans="1:14" ht="18" x14ac:dyDescent="0.3">
      <c r="A1" s="41" t="s">
        <v>168</v>
      </c>
      <c r="B1" s="41"/>
      <c r="C1" s="41"/>
      <c r="D1" s="41"/>
      <c r="E1" s="41"/>
      <c r="F1" s="41"/>
      <c r="G1" s="41"/>
      <c r="H1" s="41"/>
      <c r="I1" s="41"/>
      <c r="J1" s="41"/>
      <c r="K1" s="41"/>
      <c r="L1" s="41"/>
      <c r="M1" s="41"/>
      <c r="N1" s="41"/>
    </row>
    <row r="2" spans="1:14" ht="18" x14ac:dyDescent="0.3">
      <c r="A2" s="304" t="s">
        <v>93</v>
      </c>
      <c r="B2" s="41"/>
      <c r="C2" s="41"/>
      <c r="D2" s="41"/>
      <c r="E2" s="41"/>
      <c r="F2" s="41"/>
      <c r="G2" s="41"/>
      <c r="H2" s="41"/>
      <c r="I2" s="41"/>
      <c r="J2" s="41"/>
      <c r="K2" s="41"/>
      <c r="L2" s="41"/>
      <c r="M2" s="41"/>
      <c r="N2" s="41"/>
    </row>
    <row r="3" spans="1:14" ht="15.5" x14ac:dyDescent="0.3">
      <c r="A3" s="305" t="s">
        <v>177</v>
      </c>
      <c r="B3" s="303"/>
      <c r="C3" s="303"/>
      <c r="D3" s="303"/>
      <c r="E3" s="303"/>
      <c r="F3" s="303"/>
      <c r="G3" s="303"/>
      <c r="H3" s="303"/>
      <c r="I3" s="303"/>
      <c r="J3" s="303"/>
      <c r="K3" s="303"/>
      <c r="L3" s="303"/>
      <c r="M3" s="303"/>
      <c r="N3" s="303"/>
    </row>
    <row r="4" spans="1:14" s="301" customFormat="1" x14ac:dyDescent="0.3">
      <c r="A4" s="299" t="s">
        <v>0</v>
      </c>
      <c r="B4" s="300"/>
      <c r="C4" s="300"/>
      <c r="D4" s="322" t="s">
        <v>1</v>
      </c>
      <c r="E4" s="323"/>
      <c r="F4" s="323"/>
      <c r="G4" s="324"/>
      <c r="H4" s="325" t="s">
        <v>8</v>
      </c>
      <c r="I4" s="326"/>
      <c r="J4" s="327"/>
      <c r="K4" s="302" t="s">
        <v>101</v>
      </c>
      <c r="L4" s="328" t="s">
        <v>46</v>
      </c>
      <c r="M4" s="329"/>
      <c r="N4" s="330"/>
    </row>
    <row r="5" spans="1:14" s="6" customFormat="1" ht="57.5" x14ac:dyDescent="0.35">
      <c r="A5" s="2" t="s">
        <v>102</v>
      </c>
      <c r="B5" s="221" t="s">
        <v>66</v>
      </c>
      <c r="C5" s="221" t="s">
        <v>67</v>
      </c>
      <c r="D5" s="3" t="s">
        <v>64</v>
      </c>
      <c r="E5" s="121" t="s">
        <v>61</v>
      </c>
      <c r="F5" s="251" t="s">
        <v>2</v>
      </c>
      <c r="G5" s="216" t="s">
        <v>62</v>
      </c>
      <c r="H5" s="4" t="s">
        <v>63</v>
      </c>
      <c r="I5" s="250" t="s">
        <v>17</v>
      </c>
      <c r="J5" s="250" t="s">
        <v>7</v>
      </c>
      <c r="K5" s="116" t="s">
        <v>44</v>
      </c>
      <c r="L5" s="33" t="s">
        <v>99</v>
      </c>
      <c r="M5" s="5" t="s">
        <v>100</v>
      </c>
      <c r="N5" s="38" t="s">
        <v>9</v>
      </c>
    </row>
    <row r="6" spans="1:14" s="65" customFormat="1" ht="23" x14ac:dyDescent="0.3">
      <c r="A6" s="76" t="s">
        <v>34</v>
      </c>
      <c r="B6" s="262">
        <v>45658</v>
      </c>
      <c r="C6" s="263">
        <v>45992</v>
      </c>
      <c r="D6" s="81" t="s">
        <v>75</v>
      </c>
      <c r="E6" s="83">
        <v>1100</v>
      </c>
      <c r="F6" s="89">
        <v>1</v>
      </c>
      <c r="G6" s="83">
        <f t="shared" ref="G6:G9" si="0">E6*F6</f>
        <v>1100</v>
      </c>
      <c r="H6" s="82" t="s">
        <v>11</v>
      </c>
      <c r="I6" s="96"/>
      <c r="J6" s="97">
        <f>G6-I6</f>
        <v>1100</v>
      </c>
      <c r="K6" s="117"/>
      <c r="L6" s="138" t="s">
        <v>13</v>
      </c>
      <c r="M6" s="10"/>
      <c r="N6" s="128"/>
    </row>
    <row r="7" spans="1:14" s="65" customFormat="1" ht="27.5" customHeight="1" x14ac:dyDescent="0.3">
      <c r="A7" s="280"/>
      <c r="B7" s="264"/>
      <c r="C7" s="265"/>
      <c r="D7" s="84" t="s">
        <v>107</v>
      </c>
      <c r="E7" s="21">
        <v>1000</v>
      </c>
      <c r="F7" s="22">
        <v>1</v>
      </c>
      <c r="G7" s="21">
        <f t="shared" si="0"/>
        <v>1000</v>
      </c>
      <c r="H7" s="85" t="s">
        <v>11</v>
      </c>
      <c r="I7" s="98"/>
      <c r="J7" s="99">
        <f t="shared" ref="J7:J8" si="1">G7-I7</f>
        <v>1000</v>
      </c>
      <c r="K7" s="118"/>
      <c r="L7" s="86"/>
      <c r="M7" s="16"/>
      <c r="N7" s="130"/>
    </row>
    <row r="8" spans="1:14" s="65" customFormat="1" ht="36" x14ac:dyDescent="0.3">
      <c r="A8" s="55" t="s">
        <v>172</v>
      </c>
      <c r="B8" s="264"/>
      <c r="C8" s="265"/>
      <c r="D8" s="86" t="s">
        <v>160</v>
      </c>
      <c r="E8" s="21">
        <v>9250</v>
      </c>
      <c r="F8" s="22">
        <v>1</v>
      </c>
      <c r="G8" s="21">
        <f t="shared" si="0"/>
        <v>9250</v>
      </c>
      <c r="H8" s="85" t="s">
        <v>11</v>
      </c>
      <c r="I8" s="98"/>
      <c r="J8" s="99">
        <f t="shared" si="1"/>
        <v>9250</v>
      </c>
      <c r="K8" s="118"/>
      <c r="L8" s="86"/>
      <c r="M8" s="16"/>
      <c r="N8" s="130"/>
    </row>
    <row r="9" spans="1:14" s="65" customFormat="1" ht="41" customHeight="1" x14ac:dyDescent="0.3">
      <c r="A9" s="75"/>
      <c r="B9" s="264"/>
      <c r="C9" s="265"/>
      <c r="D9" s="86" t="s">
        <v>87</v>
      </c>
      <c r="E9" s="21">
        <v>92000</v>
      </c>
      <c r="F9" s="22">
        <v>0.1</v>
      </c>
      <c r="G9" s="21">
        <f t="shared" si="0"/>
        <v>9200</v>
      </c>
      <c r="H9" s="85" t="s">
        <v>68</v>
      </c>
      <c r="I9" s="98">
        <f>G9</f>
        <v>9200</v>
      </c>
      <c r="J9" s="99"/>
      <c r="K9" s="118"/>
      <c r="L9" s="86"/>
      <c r="M9" s="16"/>
      <c r="N9" s="130"/>
    </row>
    <row r="10" spans="1:14" s="158" customFormat="1" ht="14.5" x14ac:dyDescent="0.35">
      <c r="A10" s="155" t="s">
        <v>18</v>
      </c>
      <c r="B10" s="266"/>
      <c r="C10" s="267"/>
      <c r="D10" s="156"/>
      <c r="E10" s="143"/>
      <c r="F10" s="144"/>
      <c r="G10" s="289"/>
      <c r="H10" s="145"/>
      <c r="I10" s="145"/>
      <c r="J10" s="146"/>
      <c r="K10" s="157">
        <f>SUM(J6:J9)</f>
        <v>11350</v>
      </c>
      <c r="L10" s="143"/>
      <c r="M10" s="153"/>
      <c r="N10" s="154"/>
    </row>
    <row r="11" spans="1:14" s="65" customFormat="1" ht="95.5" customHeight="1" x14ac:dyDescent="0.3">
      <c r="A11" s="77" t="s">
        <v>84</v>
      </c>
      <c r="B11" s="262">
        <v>45658</v>
      </c>
      <c r="C11" s="263">
        <v>45992</v>
      </c>
      <c r="D11" s="8" t="s">
        <v>131</v>
      </c>
      <c r="E11" s="9">
        <v>88000</v>
      </c>
      <c r="F11" s="282">
        <v>0.3</v>
      </c>
      <c r="G11" s="9">
        <f>E11*F11</f>
        <v>26400</v>
      </c>
      <c r="H11" s="87" t="s">
        <v>11</v>
      </c>
      <c r="I11" s="100"/>
      <c r="J11" s="101">
        <f>G11-I11</f>
        <v>26400</v>
      </c>
      <c r="K11" s="117"/>
      <c r="L11" s="138" t="s">
        <v>135</v>
      </c>
      <c r="M11" s="10" t="s">
        <v>54</v>
      </c>
      <c r="N11" s="128">
        <v>2</v>
      </c>
    </row>
    <row r="12" spans="1:14" s="65" customFormat="1" ht="84" x14ac:dyDescent="0.3">
      <c r="A12" s="47" t="s">
        <v>173</v>
      </c>
      <c r="B12" s="268"/>
      <c r="C12" s="269"/>
      <c r="D12" s="14" t="s">
        <v>174</v>
      </c>
      <c r="E12" s="15">
        <f>G11*0.25</f>
        <v>6600</v>
      </c>
      <c r="F12" s="283">
        <v>1</v>
      </c>
      <c r="G12" s="15">
        <f>E12*F12</f>
        <v>6600</v>
      </c>
      <c r="H12" s="14" t="s">
        <v>11</v>
      </c>
      <c r="I12" s="102"/>
      <c r="J12" s="103">
        <f>G12-I12</f>
        <v>6600</v>
      </c>
      <c r="K12" s="118"/>
      <c r="L12" s="20"/>
      <c r="M12" s="135"/>
      <c r="N12" s="129"/>
    </row>
    <row r="13" spans="1:14" s="65" customFormat="1" ht="23" x14ac:dyDescent="0.3">
      <c r="A13" s="287"/>
      <c r="B13" s="264"/>
      <c r="C13" s="265"/>
      <c r="D13" s="14" t="s">
        <v>130</v>
      </c>
      <c r="E13" s="15">
        <v>88000</v>
      </c>
      <c r="F13" s="283">
        <v>0.2</v>
      </c>
      <c r="G13" s="15">
        <f>E13*F13</f>
        <v>17600</v>
      </c>
      <c r="H13" s="288" t="s">
        <v>68</v>
      </c>
      <c r="I13" s="102">
        <f>G13</f>
        <v>17600</v>
      </c>
      <c r="J13" s="103"/>
      <c r="K13" s="118"/>
      <c r="L13" s="86"/>
      <c r="M13" s="16"/>
      <c r="N13" s="130"/>
    </row>
    <row r="14" spans="1:14" s="65" customFormat="1" ht="23" x14ac:dyDescent="0.3">
      <c r="A14" s="287"/>
      <c r="B14" s="264"/>
      <c r="C14" s="265"/>
      <c r="D14" s="14" t="s">
        <v>175</v>
      </c>
      <c r="E14" s="15">
        <f>G13*0.25</f>
        <v>4400</v>
      </c>
      <c r="F14" s="283">
        <v>1</v>
      </c>
      <c r="G14" s="15">
        <f>E14*F14</f>
        <v>4400</v>
      </c>
      <c r="H14" s="288" t="s">
        <v>68</v>
      </c>
      <c r="I14" s="102">
        <f>G14</f>
        <v>4400</v>
      </c>
      <c r="J14" s="103"/>
      <c r="K14" s="118"/>
      <c r="L14" s="86"/>
      <c r="M14" s="16"/>
      <c r="N14" s="130"/>
    </row>
    <row r="15" spans="1:14" s="65" customFormat="1" ht="23" x14ac:dyDescent="0.3">
      <c r="A15" s="75"/>
      <c r="B15" s="264"/>
      <c r="C15" s="265"/>
      <c r="D15" s="86" t="s">
        <v>108</v>
      </c>
      <c r="E15" s="21">
        <v>90</v>
      </c>
      <c r="F15" s="22">
        <f>52*2</f>
        <v>104</v>
      </c>
      <c r="G15" s="21">
        <f t="shared" ref="G15" si="2">E15*F15</f>
        <v>9360</v>
      </c>
      <c r="H15" s="85" t="s">
        <v>68</v>
      </c>
      <c r="I15" s="98">
        <f>G15</f>
        <v>9360</v>
      </c>
      <c r="J15" s="99"/>
      <c r="K15" s="118"/>
      <c r="L15" s="86"/>
      <c r="M15" s="16"/>
      <c r="N15" s="130"/>
    </row>
    <row r="16" spans="1:14" s="158" customFormat="1" ht="14.5" x14ac:dyDescent="0.35">
      <c r="A16" s="152" t="s">
        <v>18</v>
      </c>
      <c r="B16" s="266"/>
      <c r="C16" s="267"/>
      <c r="D16" s="156"/>
      <c r="E16" s="143"/>
      <c r="F16" s="144"/>
      <c r="G16" s="290"/>
      <c r="H16" s="145"/>
      <c r="I16" s="145"/>
      <c r="J16" s="146"/>
      <c r="K16" s="157">
        <f>SUM(J11:J12)</f>
        <v>33000</v>
      </c>
      <c r="L16" s="143"/>
      <c r="M16" s="149"/>
      <c r="N16" s="150"/>
    </row>
    <row r="17" spans="1:14" s="65" customFormat="1" ht="241.5" x14ac:dyDescent="0.3">
      <c r="A17" s="75" t="s">
        <v>76</v>
      </c>
      <c r="B17" s="262">
        <v>45717</v>
      </c>
      <c r="C17" s="263">
        <v>45870</v>
      </c>
      <c r="D17" s="20" t="s">
        <v>129</v>
      </c>
      <c r="E17" s="21">
        <v>48660</v>
      </c>
      <c r="F17" s="22">
        <v>1</v>
      </c>
      <c r="G17" s="21">
        <f t="shared" ref="G17:G32" si="3">E17*F17</f>
        <v>48660</v>
      </c>
      <c r="H17" s="20" t="s">
        <v>11</v>
      </c>
      <c r="I17" s="98"/>
      <c r="J17" s="99">
        <f>G17-I17</f>
        <v>48660</v>
      </c>
      <c r="K17" s="118"/>
      <c r="L17" s="23" t="s">
        <v>56</v>
      </c>
      <c r="M17" s="93" t="s">
        <v>32</v>
      </c>
      <c r="N17" s="131">
        <v>2</v>
      </c>
    </row>
    <row r="18" spans="1:14" s="65" customFormat="1" ht="57.5" x14ac:dyDescent="0.3">
      <c r="A18" s="75" t="s">
        <v>106</v>
      </c>
      <c r="B18" s="264"/>
      <c r="C18" s="265"/>
      <c r="D18" s="20" t="s">
        <v>55</v>
      </c>
      <c r="E18" s="21">
        <v>1640</v>
      </c>
      <c r="F18" s="22">
        <v>4</v>
      </c>
      <c r="G18" s="21">
        <f t="shared" si="3"/>
        <v>6560</v>
      </c>
      <c r="H18" s="20"/>
      <c r="I18" s="98"/>
      <c r="J18" s="99">
        <f t="shared" ref="J18" si="4">G18-I18</f>
        <v>6560</v>
      </c>
      <c r="K18" s="118"/>
      <c r="L18" s="23" t="s">
        <v>134</v>
      </c>
      <c r="M18" s="93" t="s">
        <v>32</v>
      </c>
      <c r="N18" s="131">
        <v>4</v>
      </c>
    </row>
    <row r="19" spans="1:14" s="65" customFormat="1" ht="46" x14ac:dyDescent="0.3">
      <c r="A19" s="75"/>
      <c r="B19" s="264"/>
      <c r="C19" s="265"/>
      <c r="D19" s="20" t="s">
        <v>162</v>
      </c>
      <c r="E19" s="21">
        <v>98000</v>
      </c>
      <c r="F19" s="22">
        <v>0.1</v>
      </c>
      <c r="G19" s="21">
        <f t="shared" si="3"/>
        <v>9800</v>
      </c>
      <c r="H19" s="20" t="s">
        <v>33</v>
      </c>
      <c r="I19" s="98">
        <f>G19</f>
        <v>9800</v>
      </c>
      <c r="J19" s="99"/>
      <c r="K19" s="118"/>
      <c r="L19" s="23"/>
      <c r="M19" s="93"/>
      <c r="N19" s="131"/>
    </row>
    <row r="20" spans="1:14" s="65" customFormat="1" ht="23" x14ac:dyDescent="0.3">
      <c r="A20" s="19"/>
      <c r="B20" s="264"/>
      <c r="C20" s="265"/>
      <c r="D20" s="20" t="s">
        <v>163</v>
      </c>
      <c r="E20" s="21">
        <v>102000</v>
      </c>
      <c r="F20" s="22">
        <v>0.1</v>
      </c>
      <c r="G20" s="21">
        <f t="shared" si="3"/>
        <v>10200</v>
      </c>
      <c r="H20" s="20" t="s">
        <v>69</v>
      </c>
      <c r="I20" s="98">
        <f>G20</f>
        <v>10200</v>
      </c>
      <c r="J20" s="99"/>
      <c r="K20" s="118"/>
      <c r="L20" s="86"/>
      <c r="M20" s="93"/>
      <c r="N20" s="131"/>
    </row>
    <row r="21" spans="1:14" s="151" customFormat="1" ht="14.5" x14ac:dyDescent="0.35">
      <c r="A21" s="79" t="s">
        <v>18</v>
      </c>
      <c r="B21" s="266"/>
      <c r="C21" s="267"/>
      <c r="D21" s="142"/>
      <c r="E21" s="143"/>
      <c r="F21" s="144"/>
      <c r="G21" s="291"/>
      <c r="H21" s="145"/>
      <c r="I21" s="145"/>
      <c r="J21" s="146"/>
      <c r="K21" s="147">
        <f>SUM(J17:J20)</f>
        <v>55220</v>
      </c>
      <c r="L21" s="148"/>
      <c r="M21" s="149"/>
      <c r="N21" s="150"/>
    </row>
    <row r="22" spans="1:14" s="65" customFormat="1" ht="80.5" x14ac:dyDescent="0.3">
      <c r="A22" s="78" t="s">
        <v>77</v>
      </c>
      <c r="B22" s="262">
        <v>45778</v>
      </c>
      <c r="C22" s="263">
        <v>45778</v>
      </c>
      <c r="D22" s="88" t="s">
        <v>70</v>
      </c>
      <c r="E22" s="83">
        <v>650</v>
      </c>
      <c r="F22" s="89">
        <v>2</v>
      </c>
      <c r="G22" s="83">
        <f t="shared" si="3"/>
        <v>1300</v>
      </c>
      <c r="H22" s="88" t="s">
        <v>71</v>
      </c>
      <c r="I22" s="96">
        <f>G22</f>
        <v>1300</v>
      </c>
      <c r="J22" s="97"/>
      <c r="K22" s="117"/>
      <c r="L22" s="94" t="s">
        <v>132</v>
      </c>
      <c r="M22" s="89" t="s">
        <v>47</v>
      </c>
      <c r="N22" s="132">
        <v>20</v>
      </c>
    </row>
    <row r="23" spans="1:14" s="65" customFormat="1" ht="34.5" x14ac:dyDescent="0.3">
      <c r="A23" s="13" t="s">
        <v>45</v>
      </c>
      <c r="B23" s="264"/>
      <c r="C23" s="265"/>
      <c r="D23" s="32" t="s">
        <v>86</v>
      </c>
      <c r="E23" s="21">
        <f>65*2</f>
        <v>130</v>
      </c>
      <c r="F23" s="22">
        <v>20</v>
      </c>
      <c r="G23" s="21">
        <f t="shared" si="3"/>
        <v>2600</v>
      </c>
      <c r="H23" s="20" t="s">
        <v>83</v>
      </c>
      <c r="I23" s="98">
        <v>1300</v>
      </c>
      <c r="J23" s="99">
        <f t="shared" ref="J23" si="5">G23-I23</f>
        <v>1300</v>
      </c>
      <c r="K23" s="118"/>
      <c r="L23" s="23"/>
      <c r="M23" s="93" t="s">
        <v>133</v>
      </c>
      <c r="N23" s="131">
        <v>5</v>
      </c>
    </row>
    <row r="24" spans="1:14" s="65" customFormat="1" ht="34.5" x14ac:dyDescent="0.3">
      <c r="B24" s="268"/>
      <c r="C24" s="269"/>
      <c r="D24" s="14" t="s">
        <v>78</v>
      </c>
      <c r="E24" s="15">
        <v>1100</v>
      </c>
      <c r="F24" s="16">
        <v>2</v>
      </c>
      <c r="G24" s="15">
        <f t="shared" si="3"/>
        <v>2200</v>
      </c>
      <c r="H24" s="14" t="s">
        <v>69</v>
      </c>
      <c r="I24" s="102">
        <f>G24</f>
        <v>2200</v>
      </c>
      <c r="J24" s="103"/>
      <c r="K24" s="118"/>
      <c r="L24" s="86"/>
      <c r="M24" s="16"/>
      <c r="N24" s="130"/>
    </row>
    <row r="25" spans="1:14" s="65" customFormat="1" ht="34.5" x14ac:dyDescent="0.3">
      <c r="A25" s="19"/>
      <c r="B25" s="264"/>
      <c r="C25" s="265"/>
      <c r="D25" s="20" t="s">
        <v>92</v>
      </c>
      <c r="E25" s="21">
        <v>55</v>
      </c>
      <c r="F25" s="22">
        <v>25</v>
      </c>
      <c r="G25" s="21">
        <f t="shared" si="3"/>
        <v>1375</v>
      </c>
      <c r="H25" s="20" t="s">
        <v>68</v>
      </c>
      <c r="I25" s="102">
        <f t="shared" ref="I25:I26" si="6">G25</f>
        <v>1375</v>
      </c>
      <c r="J25" s="99"/>
      <c r="K25" s="118"/>
      <c r="L25" s="86"/>
      <c r="M25" s="93"/>
      <c r="N25" s="131"/>
    </row>
    <row r="26" spans="1:14" s="65" customFormat="1" x14ac:dyDescent="0.3">
      <c r="A26" s="19"/>
      <c r="B26" s="264"/>
      <c r="C26" s="265"/>
      <c r="D26" s="14" t="s">
        <v>109</v>
      </c>
      <c r="E26" s="15">
        <f>(9*2*55)</f>
        <v>990</v>
      </c>
      <c r="F26" s="16">
        <v>20</v>
      </c>
      <c r="G26" s="15">
        <f t="shared" ref="G26" si="7">E26*F26</f>
        <v>19800</v>
      </c>
      <c r="H26" s="14" t="s">
        <v>35</v>
      </c>
      <c r="I26" s="102">
        <f t="shared" si="6"/>
        <v>19800</v>
      </c>
      <c r="J26" s="103"/>
      <c r="K26" s="118"/>
      <c r="L26" s="86"/>
      <c r="M26" s="93"/>
      <c r="N26" s="131"/>
    </row>
    <row r="27" spans="1:14" s="158" customFormat="1" ht="14.5" x14ac:dyDescent="0.35">
      <c r="A27" s="152" t="s">
        <v>18</v>
      </c>
      <c r="B27" s="266"/>
      <c r="C27" s="267"/>
      <c r="D27" s="156"/>
      <c r="E27" s="143"/>
      <c r="F27" s="144"/>
      <c r="G27" s="289"/>
      <c r="H27" s="145"/>
      <c r="I27" s="157"/>
      <c r="J27" s="146"/>
      <c r="K27" s="157">
        <f>SUM(J22:J26)</f>
        <v>1300</v>
      </c>
      <c r="L27" s="143"/>
      <c r="M27" s="149"/>
      <c r="N27" s="150"/>
    </row>
    <row r="28" spans="1:14" s="65" customFormat="1" ht="103.5" x14ac:dyDescent="0.3">
      <c r="A28" s="57" t="s">
        <v>138</v>
      </c>
      <c r="B28" s="262">
        <v>45809</v>
      </c>
      <c r="C28" s="263">
        <v>45870</v>
      </c>
      <c r="D28" s="61" t="s">
        <v>110</v>
      </c>
      <c r="E28" s="59">
        <v>1.8</v>
      </c>
      <c r="F28" s="60">
        <f>2200*4</f>
        <v>8800</v>
      </c>
      <c r="G28" s="252">
        <f t="shared" si="3"/>
        <v>15840</v>
      </c>
      <c r="H28" s="58" t="s">
        <v>11</v>
      </c>
      <c r="I28" s="104"/>
      <c r="J28" s="105">
        <f>G28*0.5</f>
        <v>7920</v>
      </c>
      <c r="K28" s="124"/>
      <c r="L28" s="20" t="s">
        <v>157</v>
      </c>
      <c r="M28" s="60" t="s">
        <v>94</v>
      </c>
      <c r="N28" s="136">
        <v>4.5999999999999996</v>
      </c>
    </row>
    <row r="29" spans="1:14" s="65" customFormat="1" x14ac:dyDescent="0.3">
      <c r="A29" s="51"/>
      <c r="B29" s="264"/>
      <c r="C29" s="265"/>
      <c r="D29" s="56" t="s">
        <v>119</v>
      </c>
      <c r="E29" s="53"/>
      <c r="F29" s="54"/>
      <c r="G29" s="53"/>
      <c r="H29" s="52" t="s">
        <v>85</v>
      </c>
      <c r="I29" s="106">
        <f>G28-J28</f>
        <v>7920</v>
      </c>
      <c r="J29" s="107"/>
      <c r="K29" s="124"/>
      <c r="L29" s="20"/>
      <c r="M29" s="306" t="s">
        <v>54</v>
      </c>
      <c r="N29" s="91">
        <v>4</v>
      </c>
    </row>
    <row r="30" spans="1:14" s="65" customFormat="1" ht="46" x14ac:dyDescent="0.3">
      <c r="A30" s="47" t="s">
        <v>176</v>
      </c>
      <c r="B30" s="270"/>
      <c r="C30" s="271"/>
      <c r="D30" s="56" t="s">
        <v>158</v>
      </c>
      <c r="E30" s="53">
        <v>0.85</v>
      </c>
      <c r="F30" s="54">
        <f>120*4</f>
        <v>480</v>
      </c>
      <c r="G30" s="53">
        <f t="shared" si="3"/>
        <v>408</v>
      </c>
      <c r="H30" s="52" t="s">
        <v>11</v>
      </c>
      <c r="I30" s="106"/>
      <c r="J30" s="107">
        <f t="shared" ref="J30" si="8">G30-I30</f>
        <v>408</v>
      </c>
      <c r="K30" s="124"/>
      <c r="L30" s="139"/>
      <c r="M30" s="71"/>
      <c r="N30" s="131"/>
    </row>
    <row r="31" spans="1:14" s="65" customFormat="1" ht="23" x14ac:dyDescent="0.3">
      <c r="A31" s="51"/>
      <c r="B31" s="270"/>
      <c r="C31" s="271"/>
      <c r="D31" s="52" t="s">
        <v>111</v>
      </c>
      <c r="E31" s="53">
        <v>550</v>
      </c>
      <c r="F31" s="54">
        <v>4</v>
      </c>
      <c r="G31" s="53">
        <f t="shared" si="3"/>
        <v>2200</v>
      </c>
      <c r="H31" s="52" t="s">
        <v>35</v>
      </c>
      <c r="I31" s="106">
        <f>G31</f>
        <v>2200</v>
      </c>
      <c r="J31" s="107"/>
      <c r="K31" s="124"/>
      <c r="L31" s="139"/>
      <c r="M31" s="71"/>
      <c r="N31" s="130"/>
    </row>
    <row r="32" spans="1:14" s="65" customFormat="1" x14ac:dyDescent="0.3">
      <c r="A32" s="62"/>
      <c r="B32" s="272"/>
      <c r="C32" s="273"/>
      <c r="D32" s="48" t="s">
        <v>19</v>
      </c>
      <c r="E32" s="49">
        <v>120</v>
      </c>
      <c r="F32" s="50">
        <v>4</v>
      </c>
      <c r="G32" s="49">
        <f t="shared" si="3"/>
        <v>480</v>
      </c>
      <c r="H32" s="48" t="s">
        <v>69</v>
      </c>
      <c r="I32" s="106">
        <f t="shared" ref="I32:I41" si="9">G32</f>
        <v>480</v>
      </c>
      <c r="J32" s="108"/>
      <c r="K32" s="124"/>
      <c r="L32" s="140"/>
      <c r="M32" s="72"/>
      <c r="N32" s="131"/>
    </row>
    <row r="33" spans="1:14" s="65" customFormat="1" x14ac:dyDescent="0.3">
      <c r="A33" s="62"/>
      <c r="B33" s="272"/>
      <c r="C33" s="273"/>
      <c r="D33" s="52" t="s">
        <v>20</v>
      </c>
      <c r="E33" s="53">
        <v>800</v>
      </c>
      <c r="F33" s="54">
        <v>1</v>
      </c>
      <c r="G33" s="53">
        <f>E33*F33</f>
        <v>800</v>
      </c>
      <c r="H33" s="52" t="s">
        <v>69</v>
      </c>
      <c r="I33" s="106">
        <f t="shared" si="9"/>
        <v>800</v>
      </c>
      <c r="J33" s="108"/>
      <c r="K33" s="124"/>
      <c r="L33" s="140"/>
      <c r="M33" s="72"/>
      <c r="N33" s="131"/>
    </row>
    <row r="34" spans="1:14" s="65" customFormat="1" ht="36" x14ac:dyDescent="0.3">
      <c r="A34" s="47" t="s">
        <v>149</v>
      </c>
      <c r="B34" s="272"/>
      <c r="C34" s="273"/>
      <c r="D34" s="52" t="s">
        <v>155</v>
      </c>
      <c r="E34" s="53">
        <v>50.75</v>
      </c>
      <c r="F34" s="54">
        <f>5*10*4</f>
        <v>200</v>
      </c>
      <c r="G34" s="53">
        <f t="shared" ref="G34" si="10">E34*F34</f>
        <v>10150</v>
      </c>
      <c r="H34" s="52" t="s">
        <v>40</v>
      </c>
      <c r="I34" s="106">
        <f t="shared" si="9"/>
        <v>10150</v>
      </c>
      <c r="J34" s="108"/>
      <c r="K34" s="124"/>
      <c r="L34" s="20" t="s">
        <v>95</v>
      </c>
      <c r="M34" s="50" t="s">
        <v>47</v>
      </c>
      <c r="N34" s="137">
        <v>40</v>
      </c>
    </row>
    <row r="35" spans="1:14" s="65" customFormat="1" x14ac:dyDescent="0.3">
      <c r="A35" s="281"/>
      <c r="B35" s="272"/>
      <c r="C35" s="273"/>
      <c r="D35" s="52" t="s">
        <v>82</v>
      </c>
      <c r="E35" s="53">
        <v>55</v>
      </c>
      <c r="F35" s="54">
        <f>8*4</f>
        <v>32</v>
      </c>
      <c r="G35" s="53">
        <f t="shared" ref="G35" si="11">E35*F35</f>
        <v>1760</v>
      </c>
      <c r="H35" s="52" t="s">
        <v>40</v>
      </c>
      <c r="I35" s="106">
        <f t="shared" si="9"/>
        <v>1760</v>
      </c>
      <c r="J35" s="108"/>
      <c r="K35" s="124"/>
      <c r="L35" s="20"/>
      <c r="M35" s="50" t="s">
        <v>133</v>
      </c>
      <c r="N35" s="137">
        <v>10</v>
      </c>
    </row>
    <row r="36" spans="1:14" s="65" customFormat="1" ht="46" x14ac:dyDescent="0.3">
      <c r="A36" s="62"/>
      <c r="B36" s="272"/>
      <c r="C36" s="273"/>
      <c r="D36" s="52" t="s">
        <v>112</v>
      </c>
      <c r="E36" s="53">
        <v>2300</v>
      </c>
      <c r="F36" s="54">
        <f>1.5+1.3+1.7+1.1</f>
        <v>5.6</v>
      </c>
      <c r="G36" s="53">
        <f t="shared" ref="G36:G40" si="12">E36*F36</f>
        <v>12880</v>
      </c>
      <c r="H36" s="52" t="s">
        <v>11</v>
      </c>
      <c r="I36" s="106"/>
      <c r="J36" s="108">
        <f>G36*0.5</f>
        <v>6440</v>
      </c>
      <c r="K36" s="124"/>
      <c r="L36" s="20" t="s">
        <v>136</v>
      </c>
      <c r="M36" s="50" t="s">
        <v>96</v>
      </c>
      <c r="N36" s="137">
        <v>5.6</v>
      </c>
    </row>
    <row r="37" spans="1:14" s="65" customFormat="1" x14ac:dyDescent="0.3">
      <c r="A37" s="62"/>
      <c r="B37" s="272"/>
      <c r="C37" s="273"/>
      <c r="D37" s="52" t="s">
        <v>118</v>
      </c>
      <c r="E37" s="53"/>
      <c r="F37" s="54"/>
      <c r="G37" s="53"/>
      <c r="H37" s="52" t="s">
        <v>85</v>
      </c>
      <c r="I37" s="106">
        <f>G36-J36</f>
        <v>6440</v>
      </c>
      <c r="J37" s="108"/>
      <c r="K37" s="124"/>
      <c r="L37" s="20"/>
      <c r="M37" s="307"/>
      <c r="N37" s="137"/>
    </row>
    <row r="38" spans="1:14" s="65" customFormat="1" ht="23" x14ac:dyDescent="0.3">
      <c r="A38" s="62"/>
      <c r="B38" s="272"/>
      <c r="C38" s="273"/>
      <c r="D38" s="52" t="s">
        <v>41</v>
      </c>
      <c r="E38" s="53">
        <v>55</v>
      </c>
      <c r="F38" s="54">
        <f>4*8*4</f>
        <v>128</v>
      </c>
      <c r="G38" s="53">
        <f t="shared" si="12"/>
        <v>7040</v>
      </c>
      <c r="H38" s="52" t="s">
        <v>35</v>
      </c>
      <c r="I38" s="106">
        <f t="shared" si="9"/>
        <v>7040</v>
      </c>
      <c r="J38" s="108"/>
      <c r="K38" s="124"/>
      <c r="L38" s="140"/>
      <c r="M38" s="72"/>
      <c r="N38" s="131"/>
    </row>
    <row r="39" spans="1:14" s="65" customFormat="1" ht="23" x14ac:dyDescent="0.3">
      <c r="A39" s="62"/>
      <c r="B39" s="272"/>
      <c r="C39" s="273"/>
      <c r="D39" s="52" t="s">
        <v>120</v>
      </c>
      <c r="E39" s="53">
        <v>55</v>
      </c>
      <c r="F39" s="54">
        <f>5*2</f>
        <v>10</v>
      </c>
      <c r="G39" s="53">
        <f t="shared" ref="G39" si="13">E39*F39</f>
        <v>550</v>
      </c>
      <c r="H39" s="52" t="s">
        <v>69</v>
      </c>
      <c r="I39" s="106">
        <f t="shared" si="9"/>
        <v>550</v>
      </c>
      <c r="J39" s="108"/>
      <c r="K39" s="124"/>
      <c r="L39" s="140"/>
      <c r="M39" s="72"/>
      <c r="N39" s="131"/>
    </row>
    <row r="40" spans="1:14" s="65" customFormat="1" ht="23" x14ac:dyDescent="0.3">
      <c r="A40" s="62"/>
      <c r="B40" s="272"/>
      <c r="C40" s="273"/>
      <c r="D40" s="52" t="s">
        <v>121</v>
      </c>
      <c r="E40" s="53">
        <v>55</v>
      </c>
      <c r="F40" s="54">
        <f>5*2</f>
        <v>10</v>
      </c>
      <c r="G40" s="53">
        <f t="shared" si="12"/>
        <v>550</v>
      </c>
      <c r="H40" s="52" t="s">
        <v>12</v>
      </c>
      <c r="I40" s="106">
        <f t="shared" si="9"/>
        <v>550</v>
      </c>
      <c r="J40" s="108"/>
      <c r="K40" s="124"/>
      <c r="L40" s="140"/>
      <c r="M40" s="72"/>
      <c r="N40" s="131"/>
    </row>
    <row r="41" spans="1:14" s="65" customFormat="1" ht="23" x14ac:dyDescent="0.3">
      <c r="A41" s="90"/>
      <c r="B41" s="270"/>
      <c r="C41" s="270"/>
      <c r="D41" s="52" t="s">
        <v>121</v>
      </c>
      <c r="E41" s="53">
        <v>55</v>
      </c>
      <c r="F41" s="54">
        <f>5*2</f>
        <v>10</v>
      </c>
      <c r="G41" s="53">
        <f t="shared" ref="G41" si="14">E41*F41</f>
        <v>550</v>
      </c>
      <c r="H41" s="52" t="s">
        <v>15</v>
      </c>
      <c r="I41" s="106">
        <f t="shared" si="9"/>
        <v>550</v>
      </c>
      <c r="J41" s="108"/>
      <c r="K41" s="124"/>
      <c r="L41" s="140"/>
      <c r="M41" s="91"/>
      <c r="N41" s="131"/>
    </row>
    <row r="42" spans="1:14" s="158" customFormat="1" ht="14.5" x14ac:dyDescent="0.35">
      <c r="A42" s="152" t="s">
        <v>18</v>
      </c>
      <c r="B42" s="266"/>
      <c r="C42" s="267"/>
      <c r="D42" s="156"/>
      <c r="E42" s="143"/>
      <c r="F42" s="144"/>
      <c r="G42" s="290"/>
      <c r="H42" s="145"/>
      <c r="I42" s="145"/>
      <c r="J42" s="146"/>
      <c r="K42" s="157">
        <f>SUM(J28:J41)</f>
        <v>14768</v>
      </c>
      <c r="L42" s="143"/>
      <c r="M42" s="149"/>
      <c r="N42" s="150"/>
    </row>
    <row r="43" spans="1:14" s="65" customFormat="1" ht="103.5" x14ac:dyDescent="0.3">
      <c r="A43" s="75" t="s">
        <v>79</v>
      </c>
      <c r="B43" s="262">
        <v>45901</v>
      </c>
      <c r="C43" s="263">
        <v>45901</v>
      </c>
      <c r="D43" s="20" t="s">
        <v>39</v>
      </c>
      <c r="E43" s="21">
        <v>2300</v>
      </c>
      <c r="F43" s="22">
        <v>1</v>
      </c>
      <c r="G43" s="21">
        <f>E43*F43</f>
        <v>2300</v>
      </c>
      <c r="H43" s="20" t="s">
        <v>11</v>
      </c>
      <c r="I43" s="98"/>
      <c r="J43" s="99">
        <f t="shared" ref="J43:J44" si="15">G43-I43</f>
        <v>2300</v>
      </c>
      <c r="K43" s="118"/>
      <c r="L43" s="23" t="s">
        <v>98</v>
      </c>
      <c r="M43" s="93" t="s">
        <v>47</v>
      </c>
      <c r="N43" s="131">
        <v>16</v>
      </c>
    </row>
    <row r="44" spans="1:14" s="65" customFormat="1" ht="34.5" x14ac:dyDescent="0.3">
      <c r="A44" s="13" t="s">
        <v>81</v>
      </c>
      <c r="B44" s="268"/>
      <c r="C44" s="269"/>
      <c r="D44" s="20" t="s">
        <v>165</v>
      </c>
      <c r="E44" s="21">
        <v>600</v>
      </c>
      <c r="F44" s="22">
        <v>2</v>
      </c>
      <c r="G44" s="21">
        <f>E44*F44</f>
        <v>1200</v>
      </c>
      <c r="H44" s="20" t="s">
        <v>11</v>
      </c>
      <c r="I44" s="98"/>
      <c r="J44" s="99">
        <f t="shared" si="15"/>
        <v>1200</v>
      </c>
      <c r="K44" s="118"/>
      <c r="L44" s="86"/>
      <c r="M44" s="16"/>
      <c r="N44" s="130"/>
    </row>
    <row r="45" spans="1:14" s="65" customFormat="1" ht="23" x14ac:dyDescent="0.3">
      <c r="A45" s="13"/>
      <c r="B45" s="268"/>
      <c r="C45" s="269"/>
      <c r="D45" s="20" t="s">
        <v>164</v>
      </c>
      <c r="E45" s="21">
        <v>600</v>
      </c>
      <c r="F45" s="22">
        <v>2</v>
      </c>
      <c r="G45" s="21">
        <f>E45*F45</f>
        <v>1200</v>
      </c>
      <c r="H45" s="20" t="s">
        <v>69</v>
      </c>
      <c r="I45" s="98">
        <f>G45</f>
        <v>1200</v>
      </c>
      <c r="J45" s="99"/>
      <c r="K45" s="118"/>
      <c r="L45" s="86"/>
      <c r="M45" s="16"/>
      <c r="N45" s="130"/>
    </row>
    <row r="46" spans="1:14" s="65" customFormat="1" x14ac:dyDescent="0.3">
      <c r="A46" s="19"/>
      <c r="B46" s="264"/>
      <c r="C46" s="265"/>
      <c r="D46" s="20" t="s">
        <v>97</v>
      </c>
      <c r="E46" s="21">
        <v>15</v>
      </c>
      <c r="F46" s="22">
        <v>16</v>
      </c>
      <c r="G46" s="21">
        <f>E46*F46</f>
        <v>240</v>
      </c>
      <c r="H46" s="85" t="s">
        <v>68</v>
      </c>
      <c r="I46" s="98">
        <f t="shared" ref="I46:I50" si="16">G46</f>
        <v>240</v>
      </c>
      <c r="J46" s="99"/>
      <c r="K46" s="118"/>
      <c r="L46" s="86"/>
      <c r="M46" s="93"/>
      <c r="N46" s="131"/>
    </row>
    <row r="47" spans="1:14" s="65" customFormat="1" x14ac:dyDescent="0.3">
      <c r="A47" s="19"/>
      <c r="B47" s="264"/>
      <c r="C47" s="265"/>
      <c r="D47" s="14" t="s">
        <v>80</v>
      </c>
      <c r="E47" s="15">
        <v>40</v>
      </c>
      <c r="F47" s="16">
        <v>20</v>
      </c>
      <c r="G47" s="15">
        <f>E47*F47</f>
        <v>800</v>
      </c>
      <c r="H47" s="20" t="s">
        <v>11</v>
      </c>
      <c r="I47" s="102"/>
      <c r="J47" s="103">
        <f>G47-I47</f>
        <v>800</v>
      </c>
      <c r="K47" s="118"/>
      <c r="L47" s="86"/>
      <c r="M47" s="93" t="s">
        <v>133</v>
      </c>
      <c r="N47" s="131">
        <v>10</v>
      </c>
    </row>
    <row r="48" spans="1:14" s="65" customFormat="1" ht="23" x14ac:dyDescent="0.3">
      <c r="A48" s="19"/>
      <c r="B48" s="264"/>
      <c r="C48" s="265"/>
      <c r="D48" s="20" t="s">
        <v>73</v>
      </c>
      <c r="E48" s="21">
        <v>60</v>
      </c>
      <c r="F48" s="22">
        <v>10</v>
      </c>
      <c r="G48" s="21">
        <f t="shared" ref="G48:G50" si="17">E48*F48</f>
        <v>600</v>
      </c>
      <c r="H48" s="20" t="s">
        <v>68</v>
      </c>
      <c r="I48" s="98">
        <f t="shared" si="16"/>
        <v>600</v>
      </c>
      <c r="J48" s="99"/>
      <c r="K48" s="118"/>
      <c r="L48" s="86"/>
      <c r="M48" s="93"/>
      <c r="N48" s="131"/>
    </row>
    <row r="49" spans="1:14" s="65" customFormat="1" ht="23" x14ac:dyDescent="0.3">
      <c r="A49" s="19"/>
      <c r="B49" s="264"/>
      <c r="C49" s="265"/>
      <c r="D49" s="14" t="s">
        <v>159</v>
      </c>
      <c r="E49" s="15">
        <f>55*8</f>
        <v>440</v>
      </c>
      <c r="F49" s="16">
        <v>16</v>
      </c>
      <c r="G49" s="15">
        <f t="shared" ref="G49" si="18">E49*F49</f>
        <v>7040</v>
      </c>
      <c r="H49" s="14" t="s">
        <v>35</v>
      </c>
      <c r="I49" s="98">
        <f t="shared" si="16"/>
        <v>7040</v>
      </c>
      <c r="J49" s="109"/>
      <c r="K49" s="118"/>
      <c r="L49" s="86"/>
      <c r="M49" s="93"/>
      <c r="N49" s="131"/>
    </row>
    <row r="50" spans="1:14" s="65" customFormat="1" ht="23" x14ac:dyDescent="0.3">
      <c r="A50" s="19"/>
      <c r="B50" s="264"/>
      <c r="C50" s="265"/>
      <c r="D50" s="14" t="s">
        <v>113</v>
      </c>
      <c r="E50" s="15">
        <v>55</v>
      </c>
      <c r="F50" s="16">
        <v>4</v>
      </c>
      <c r="G50" s="15">
        <f t="shared" si="17"/>
        <v>220</v>
      </c>
      <c r="H50" s="14" t="s">
        <v>85</v>
      </c>
      <c r="I50" s="98">
        <f t="shared" si="16"/>
        <v>220</v>
      </c>
      <c r="J50" s="109"/>
      <c r="K50" s="118"/>
      <c r="L50" s="86"/>
      <c r="M50" s="93"/>
      <c r="N50" s="131"/>
    </row>
    <row r="51" spans="1:14" s="158" customFormat="1" ht="14.5" x14ac:dyDescent="0.35">
      <c r="A51" s="152" t="s">
        <v>18</v>
      </c>
      <c r="B51" s="266"/>
      <c r="C51" s="267"/>
      <c r="D51" s="156"/>
      <c r="E51" s="143"/>
      <c r="F51" s="144"/>
      <c r="G51" s="290"/>
      <c r="H51" s="145"/>
      <c r="I51" s="145"/>
      <c r="J51" s="146"/>
      <c r="K51" s="157">
        <f>SUM(J43:J50)</f>
        <v>4300</v>
      </c>
      <c r="L51" s="143"/>
      <c r="M51" s="149"/>
      <c r="N51" s="150"/>
    </row>
    <row r="52" spans="1:14" s="65" customFormat="1" ht="57.5" x14ac:dyDescent="0.3">
      <c r="A52" s="207" t="s">
        <v>57</v>
      </c>
      <c r="B52" s="262">
        <v>45748</v>
      </c>
      <c r="C52" s="263">
        <v>45931</v>
      </c>
      <c r="D52" s="52" t="s">
        <v>14</v>
      </c>
      <c r="E52" s="53">
        <v>500</v>
      </c>
      <c r="F52" s="54">
        <v>1</v>
      </c>
      <c r="G52" s="53">
        <f t="shared" ref="G52:G60" si="19">E52*F52</f>
        <v>500</v>
      </c>
      <c r="H52" s="52" t="s">
        <v>12</v>
      </c>
      <c r="I52" s="106">
        <f>G52</f>
        <v>500</v>
      </c>
      <c r="J52" s="107"/>
      <c r="K52" s="124"/>
      <c r="L52" s="94" t="s">
        <v>48</v>
      </c>
      <c r="M52" s="89" t="s">
        <v>47</v>
      </c>
      <c r="N52" s="133">
        <v>80</v>
      </c>
    </row>
    <row r="53" spans="1:14" s="65" customFormat="1" ht="46" x14ac:dyDescent="0.3">
      <c r="A53" s="51" t="s">
        <v>58</v>
      </c>
      <c r="B53" s="264"/>
      <c r="C53" s="265"/>
      <c r="D53" s="52" t="s">
        <v>114</v>
      </c>
      <c r="E53" s="53">
        <v>55</v>
      </c>
      <c r="F53" s="54">
        <v>3</v>
      </c>
      <c r="G53" s="53">
        <f t="shared" ref="G53" si="20">E53*F53</f>
        <v>165</v>
      </c>
      <c r="H53" s="52" t="s">
        <v>12</v>
      </c>
      <c r="I53" s="106">
        <f t="shared" ref="I53:I58" si="21">G53</f>
        <v>165</v>
      </c>
      <c r="J53" s="107"/>
      <c r="K53" s="124"/>
      <c r="L53" s="23"/>
      <c r="M53" s="286" t="s">
        <v>133</v>
      </c>
      <c r="N53" s="131">
        <v>20</v>
      </c>
    </row>
    <row r="54" spans="1:14" s="65" customFormat="1" ht="46" x14ac:dyDescent="0.3">
      <c r="A54" s="51" t="s">
        <v>105</v>
      </c>
      <c r="B54" s="270"/>
      <c r="C54" s="271"/>
      <c r="D54" s="52" t="s">
        <v>115</v>
      </c>
      <c r="E54" s="53">
        <v>27</v>
      </c>
      <c r="F54" s="54">
        <f>15*2</f>
        <v>30</v>
      </c>
      <c r="G54" s="53">
        <f t="shared" si="19"/>
        <v>810</v>
      </c>
      <c r="H54" s="52" t="s">
        <v>12</v>
      </c>
      <c r="I54" s="106">
        <f t="shared" si="21"/>
        <v>810</v>
      </c>
      <c r="J54" s="107"/>
      <c r="K54" s="124"/>
      <c r="L54" s="139"/>
      <c r="M54" s="71"/>
      <c r="N54" s="131"/>
    </row>
    <row r="55" spans="1:14" s="65" customFormat="1" ht="23" x14ac:dyDescent="0.3">
      <c r="B55" s="270"/>
      <c r="C55" s="271"/>
      <c r="D55" s="52" t="s">
        <v>161</v>
      </c>
      <c r="E55" s="53">
        <v>400</v>
      </c>
      <c r="F55" s="54">
        <v>1</v>
      </c>
      <c r="G55" s="53">
        <f t="shared" si="19"/>
        <v>400</v>
      </c>
      <c r="H55" s="52" t="s">
        <v>15</v>
      </c>
      <c r="I55" s="106">
        <f t="shared" si="21"/>
        <v>400</v>
      </c>
      <c r="J55" s="107"/>
      <c r="K55" s="124"/>
      <c r="L55" s="139"/>
      <c r="M55" s="71"/>
      <c r="N55" s="130"/>
    </row>
    <row r="56" spans="1:14" s="65" customFormat="1" ht="23" x14ac:dyDescent="0.3">
      <c r="A56" s="13"/>
      <c r="B56" s="270"/>
      <c r="C56" s="271"/>
      <c r="D56" s="52" t="s">
        <v>116</v>
      </c>
      <c r="E56" s="53">
        <v>55</v>
      </c>
      <c r="F56" s="54">
        <v>3</v>
      </c>
      <c r="G56" s="53">
        <f t="shared" si="19"/>
        <v>165</v>
      </c>
      <c r="H56" s="52" t="s">
        <v>15</v>
      </c>
      <c r="I56" s="106">
        <f t="shared" si="21"/>
        <v>165</v>
      </c>
      <c r="J56" s="107"/>
      <c r="K56" s="124"/>
      <c r="L56" s="139"/>
      <c r="M56" s="71"/>
      <c r="N56" s="130"/>
    </row>
    <row r="57" spans="1:14" s="65" customFormat="1" ht="23" x14ac:dyDescent="0.3">
      <c r="A57" s="51"/>
      <c r="B57" s="270"/>
      <c r="C57" s="271"/>
      <c r="D57" s="52" t="s">
        <v>117</v>
      </c>
      <c r="E57" s="53">
        <v>31</v>
      </c>
      <c r="F57" s="54">
        <f>15*2</f>
        <v>30</v>
      </c>
      <c r="G57" s="53">
        <f t="shared" si="19"/>
        <v>930</v>
      </c>
      <c r="H57" s="52" t="s">
        <v>15</v>
      </c>
      <c r="I57" s="106">
        <f t="shared" si="21"/>
        <v>930</v>
      </c>
      <c r="J57" s="107"/>
      <c r="K57" s="124"/>
      <c r="L57" s="139"/>
      <c r="M57" s="71"/>
      <c r="N57" s="130"/>
    </row>
    <row r="58" spans="1:14" s="65" customFormat="1" x14ac:dyDescent="0.3">
      <c r="A58" s="51"/>
      <c r="B58" s="270"/>
      <c r="C58" s="271"/>
      <c r="D58" s="52" t="s">
        <v>16</v>
      </c>
      <c r="E58" s="53">
        <v>920</v>
      </c>
      <c r="F58" s="54">
        <v>1</v>
      </c>
      <c r="G58" s="53">
        <f t="shared" si="19"/>
        <v>920</v>
      </c>
      <c r="H58" s="85" t="s">
        <v>68</v>
      </c>
      <c r="I58" s="106">
        <f t="shared" si="21"/>
        <v>920</v>
      </c>
      <c r="J58" s="107"/>
      <c r="K58" s="124"/>
      <c r="L58" s="139"/>
      <c r="M58" s="71"/>
      <c r="N58" s="130"/>
    </row>
    <row r="59" spans="1:14" s="65" customFormat="1" ht="46" x14ac:dyDescent="0.3">
      <c r="A59" s="13"/>
      <c r="B59" s="270"/>
      <c r="C59" s="271"/>
      <c r="D59" s="52" t="s">
        <v>42</v>
      </c>
      <c r="E59" s="53">
        <v>600</v>
      </c>
      <c r="F59" s="54">
        <v>4</v>
      </c>
      <c r="G59" s="53">
        <f t="shared" si="19"/>
        <v>2400</v>
      </c>
      <c r="H59" s="52" t="s">
        <v>11</v>
      </c>
      <c r="I59" s="106"/>
      <c r="J59" s="107">
        <f t="shared" ref="J59" si="22">G59-I59</f>
        <v>2400</v>
      </c>
      <c r="K59" s="124"/>
      <c r="L59" s="139"/>
      <c r="M59" s="71"/>
      <c r="N59" s="130"/>
    </row>
    <row r="60" spans="1:14" s="65" customFormat="1" ht="23" x14ac:dyDescent="0.3">
      <c r="A60" s="51"/>
      <c r="B60" s="270"/>
      <c r="C60" s="271"/>
      <c r="D60" s="20" t="s">
        <v>74</v>
      </c>
      <c r="E60" s="21">
        <v>600</v>
      </c>
      <c r="F60" s="22">
        <v>4</v>
      </c>
      <c r="G60" s="21">
        <f t="shared" si="19"/>
        <v>2400</v>
      </c>
      <c r="H60" s="20" t="s">
        <v>69</v>
      </c>
      <c r="I60" s="98">
        <f>G60</f>
        <v>2400</v>
      </c>
      <c r="J60" s="99"/>
      <c r="K60" s="118"/>
      <c r="L60" s="139"/>
      <c r="M60" s="71"/>
      <c r="N60" s="130"/>
    </row>
    <row r="61" spans="1:14" s="65" customFormat="1" ht="23" x14ac:dyDescent="0.3">
      <c r="A61" s="19"/>
      <c r="B61" s="264"/>
      <c r="C61" s="265"/>
      <c r="D61" s="20" t="s">
        <v>72</v>
      </c>
      <c r="E61" s="21">
        <v>55</v>
      </c>
      <c r="F61" s="22">
        <f>4*8</f>
        <v>32</v>
      </c>
      <c r="G61" s="21">
        <f t="shared" ref="G61" si="23">E61*F61</f>
        <v>1760</v>
      </c>
      <c r="H61" s="20" t="s">
        <v>68</v>
      </c>
      <c r="I61" s="98">
        <f t="shared" ref="I61:I62" si="24">G61</f>
        <v>1760</v>
      </c>
      <c r="J61" s="99"/>
      <c r="K61" s="118"/>
      <c r="L61" s="86"/>
      <c r="M61" s="93"/>
      <c r="N61" s="131"/>
    </row>
    <row r="62" spans="1:14" s="65" customFormat="1" x14ac:dyDescent="0.3">
      <c r="A62" s="19"/>
      <c r="B62" s="264"/>
      <c r="C62" s="265"/>
      <c r="D62" s="14" t="s">
        <v>109</v>
      </c>
      <c r="E62" s="15">
        <f>(6*55)</f>
        <v>330</v>
      </c>
      <c r="F62" s="16">
        <v>60</v>
      </c>
      <c r="G62" s="15">
        <f t="shared" ref="G62" si="25">E62*F62</f>
        <v>19800</v>
      </c>
      <c r="H62" s="14" t="s">
        <v>35</v>
      </c>
      <c r="I62" s="98">
        <f t="shared" si="24"/>
        <v>19800</v>
      </c>
      <c r="J62" s="99"/>
      <c r="K62" s="118"/>
      <c r="L62" s="86"/>
      <c r="M62" s="93"/>
      <c r="N62" s="131"/>
    </row>
    <row r="63" spans="1:14" s="158" customFormat="1" ht="14.5" x14ac:dyDescent="0.35">
      <c r="A63" s="152" t="s">
        <v>18</v>
      </c>
      <c r="B63" s="266"/>
      <c r="C63" s="267"/>
      <c r="D63" s="156"/>
      <c r="E63" s="143"/>
      <c r="F63" s="144"/>
      <c r="G63" s="290"/>
      <c r="H63" s="145"/>
      <c r="I63" s="145"/>
      <c r="J63" s="146"/>
      <c r="K63" s="157">
        <f>SUM(J52:J62)</f>
        <v>2400</v>
      </c>
      <c r="L63" s="143"/>
      <c r="M63" s="149"/>
      <c r="N63" s="150"/>
    </row>
    <row r="64" spans="1:14" s="65" customFormat="1" ht="57.5" x14ac:dyDescent="0.3">
      <c r="A64" s="25" t="s">
        <v>37</v>
      </c>
      <c r="B64" s="262">
        <v>45870</v>
      </c>
      <c r="C64" s="263">
        <v>45992</v>
      </c>
      <c r="D64" s="31" t="s">
        <v>43</v>
      </c>
      <c r="E64" s="27">
        <v>1640</v>
      </c>
      <c r="F64" s="28">
        <v>4</v>
      </c>
      <c r="G64" s="21">
        <f t="shared" ref="G64:G68" si="26">E64*F64</f>
        <v>6560</v>
      </c>
      <c r="H64" s="26" t="s">
        <v>11</v>
      </c>
      <c r="I64" s="110"/>
      <c r="J64" s="111">
        <f>G64</f>
        <v>6560</v>
      </c>
      <c r="K64" s="118"/>
      <c r="L64" s="29" t="s">
        <v>156</v>
      </c>
      <c r="M64" s="95" t="s">
        <v>36</v>
      </c>
      <c r="N64" s="133">
        <v>4</v>
      </c>
    </row>
    <row r="65" spans="1:14" s="65" customFormat="1" ht="23" x14ac:dyDescent="0.3">
      <c r="A65" s="19" t="s">
        <v>104</v>
      </c>
      <c r="B65" s="264"/>
      <c r="C65" s="265"/>
      <c r="D65" s="14" t="s">
        <v>38</v>
      </c>
      <c r="E65" s="21">
        <f>(4*55)</f>
        <v>220</v>
      </c>
      <c r="F65" s="16">
        <v>4</v>
      </c>
      <c r="G65" s="15">
        <f t="shared" si="26"/>
        <v>880</v>
      </c>
      <c r="H65" s="14" t="s">
        <v>35</v>
      </c>
      <c r="I65" s="102">
        <f>G65</f>
        <v>880</v>
      </c>
      <c r="J65" s="99"/>
      <c r="K65" s="118"/>
      <c r="L65" s="86"/>
      <c r="M65" s="93" t="s">
        <v>137</v>
      </c>
      <c r="N65" s="131">
        <v>12</v>
      </c>
    </row>
    <row r="66" spans="1:14" s="65" customFormat="1" ht="23" x14ac:dyDescent="0.3">
      <c r="A66" s="13"/>
      <c r="B66" s="268"/>
      <c r="C66" s="269"/>
      <c r="D66" s="52" t="s">
        <v>122</v>
      </c>
      <c r="E66" s="15">
        <v>55</v>
      </c>
      <c r="F66" s="16">
        <v>8</v>
      </c>
      <c r="G66" s="15">
        <f t="shared" si="26"/>
        <v>440</v>
      </c>
      <c r="H66" s="14" t="s">
        <v>69</v>
      </c>
      <c r="I66" s="102">
        <f t="shared" ref="I66:I68" si="27">G66</f>
        <v>440</v>
      </c>
      <c r="J66" s="103"/>
      <c r="K66" s="118"/>
      <c r="L66" s="86"/>
      <c r="M66" s="16"/>
      <c r="N66" s="130"/>
    </row>
    <row r="67" spans="1:14" s="65" customFormat="1" ht="23" x14ac:dyDescent="0.3">
      <c r="A67" s="19"/>
      <c r="B67" s="264"/>
      <c r="C67" s="265"/>
      <c r="D67" s="52" t="s">
        <v>123</v>
      </c>
      <c r="E67" s="53">
        <v>55</v>
      </c>
      <c r="F67" s="54">
        <v>8</v>
      </c>
      <c r="G67" s="53">
        <f t="shared" si="26"/>
        <v>440</v>
      </c>
      <c r="H67" s="52" t="s">
        <v>12</v>
      </c>
      <c r="I67" s="102">
        <f t="shared" si="27"/>
        <v>440</v>
      </c>
      <c r="J67" s="108"/>
      <c r="K67" s="118"/>
      <c r="L67" s="86"/>
      <c r="M67" s="93"/>
      <c r="N67" s="131"/>
    </row>
    <row r="68" spans="1:14" s="65" customFormat="1" ht="23" x14ac:dyDescent="0.3">
      <c r="A68" s="19"/>
      <c r="B68" s="264"/>
      <c r="C68" s="265"/>
      <c r="D68" s="52" t="s">
        <v>123</v>
      </c>
      <c r="E68" s="53">
        <v>55</v>
      </c>
      <c r="F68" s="54">
        <v>8</v>
      </c>
      <c r="G68" s="53">
        <f t="shared" si="26"/>
        <v>440</v>
      </c>
      <c r="H68" s="52" t="s">
        <v>15</v>
      </c>
      <c r="I68" s="102">
        <f t="shared" si="27"/>
        <v>440</v>
      </c>
      <c r="J68" s="108"/>
      <c r="K68" s="118"/>
      <c r="L68" s="86"/>
      <c r="M68" s="93"/>
      <c r="N68" s="131"/>
    </row>
    <row r="69" spans="1:14" s="158" customFormat="1" ht="15" thickBot="1" x14ac:dyDescent="0.4">
      <c r="A69" s="164" t="s">
        <v>18</v>
      </c>
      <c r="B69" s="274"/>
      <c r="C69" s="275"/>
      <c r="D69" s="165"/>
      <c r="E69" s="143"/>
      <c r="F69" s="144"/>
      <c r="G69" s="296"/>
      <c r="H69" s="162"/>
      <c r="I69" s="162"/>
      <c r="J69" s="163"/>
      <c r="K69" s="157">
        <f>SUM(J64:J68)</f>
        <v>6560</v>
      </c>
      <c r="L69" s="143"/>
      <c r="M69" s="149"/>
      <c r="N69" s="150"/>
    </row>
    <row r="70" spans="1:14" s="65" customFormat="1" x14ac:dyDescent="0.3">
      <c r="A70" s="69"/>
      <c r="B70" s="276"/>
      <c r="C70" s="276"/>
      <c r="D70" s="68"/>
      <c r="E70" s="255"/>
      <c r="F70" s="293"/>
      <c r="G70" s="297"/>
      <c r="H70" s="63" t="s">
        <v>3</v>
      </c>
      <c r="I70" s="174">
        <f>SUM(I6:I69)</f>
        <v>164325</v>
      </c>
      <c r="J70" s="175">
        <f>SUM(J6:J69)</f>
        <v>128898</v>
      </c>
      <c r="K70" s="141"/>
      <c r="L70" s="125"/>
      <c r="M70" s="92"/>
      <c r="N70" s="134"/>
    </row>
    <row r="71" spans="1:14" s="65" customFormat="1" ht="14.5" thickBot="1" x14ac:dyDescent="0.35">
      <c r="A71" s="43"/>
      <c r="B71" s="277"/>
      <c r="C71" s="277"/>
      <c r="D71" s="80"/>
      <c r="E71" s="256"/>
      <c r="F71" s="294" t="s">
        <v>88</v>
      </c>
      <c r="G71" s="295">
        <f>SUM(G6:G69)</f>
        <v>293223</v>
      </c>
      <c r="H71" s="333" t="s">
        <v>128</v>
      </c>
      <c r="I71" s="334"/>
      <c r="J71" s="176">
        <f>I70+J70</f>
        <v>293223</v>
      </c>
      <c r="K71" s="119"/>
      <c r="L71" s="126"/>
      <c r="M71" s="92"/>
      <c r="N71" s="134"/>
    </row>
    <row r="72" spans="1:14" s="166" customFormat="1" ht="12" x14ac:dyDescent="0.3">
      <c r="B72" s="278"/>
      <c r="C72" s="278"/>
      <c r="D72" s="167"/>
      <c r="E72" s="253"/>
      <c r="F72" s="294" t="s">
        <v>89</v>
      </c>
      <c r="G72" s="298"/>
      <c r="H72" s="167"/>
      <c r="I72" s="169"/>
      <c r="J72" s="169"/>
      <c r="K72" s="170"/>
      <c r="L72" s="171"/>
      <c r="M72" s="168"/>
      <c r="N72" s="172"/>
    </row>
    <row r="73" spans="1:14" s="166" customFormat="1" ht="12" x14ac:dyDescent="0.3">
      <c r="B73" s="278"/>
      <c r="C73" s="278"/>
      <c r="D73" s="167"/>
      <c r="E73" s="253"/>
      <c r="F73" s="284"/>
      <c r="G73" s="253"/>
      <c r="H73" s="167"/>
      <c r="I73" s="177"/>
      <c r="J73" s="178" t="s">
        <v>49</v>
      </c>
      <c r="K73" s="177">
        <f>(K16+K21+K27+K42+K51+K63+K69)/10</f>
        <v>11754.8</v>
      </c>
      <c r="L73" s="173"/>
      <c r="M73" s="168"/>
      <c r="N73" s="172"/>
    </row>
    <row r="74" spans="1:14" s="166" customFormat="1" ht="12" x14ac:dyDescent="0.3">
      <c r="B74" s="278"/>
      <c r="C74" s="278"/>
      <c r="D74" s="167"/>
      <c r="E74" s="253"/>
      <c r="F74" s="284"/>
      <c r="G74" s="253"/>
      <c r="H74" s="167"/>
      <c r="I74" s="177"/>
      <c r="J74" s="178" t="s">
        <v>50</v>
      </c>
      <c r="K74" s="177">
        <f>K10</f>
        <v>11350</v>
      </c>
      <c r="L74" s="173"/>
      <c r="M74" s="168"/>
      <c r="N74" s="172"/>
    </row>
    <row r="75" spans="1:14" s="166" customFormat="1" ht="12" x14ac:dyDescent="0.3">
      <c r="B75" s="278"/>
      <c r="C75" s="278"/>
      <c r="D75" s="167"/>
      <c r="E75" s="253"/>
      <c r="F75" s="284"/>
      <c r="G75" s="253"/>
      <c r="H75" s="167"/>
      <c r="I75" s="169"/>
      <c r="J75" s="169"/>
      <c r="K75" s="169"/>
      <c r="L75" s="173"/>
      <c r="M75" s="168"/>
      <c r="N75" s="172"/>
    </row>
  </sheetData>
  <sheetProtection formatCells="0" formatColumns="0" formatRows="0" insertRows="0" insertHyperlinks="0" deleteRows="0"/>
  <mergeCells count="4">
    <mergeCell ref="H71:I71"/>
    <mergeCell ref="D4:G4"/>
    <mergeCell ref="H4:J4"/>
    <mergeCell ref="L4:N4"/>
  </mergeCells>
  <pageMargins left="0.25" right="0.25" top="0.75" bottom="0.75" header="0.3" footer="0.3"/>
  <pageSetup paperSize="8" scale="7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13689-F9A5-4D5E-9373-6ABFE0A892E3}">
  <dimension ref="A1:C12"/>
  <sheetViews>
    <sheetView workbookViewId="0">
      <selection activeCell="D13" sqref="D13"/>
    </sheetView>
  </sheetViews>
  <sheetFormatPr defaultRowHeight="13" x14ac:dyDescent="0.3"/>
  <cols>
    <col min="1" max="1" width="34.7265625" style="308" customWidth="1"/>
    <col min="2" max="16384" width="8.7265625" style="308"/>
  </cols>
  <sheetData>
    <row r="1" spans="1:3" ht="14.5" x14ac:dyDescent="0.35">
      <c r="A1" s="313" t="s">
        <v>151</v>
      </c>
      <c r="B1" s="312" t="s">
        <v>152</v>
      </c>
    </row>
    <row r="2" spans="1:3" x14ac:dyDescent="0.3">
      <c r="A2" s="308" t="s">
        <v>153</v>
      </c>
    </row>
    <row r="3" spans="1:3" ht="26" customHeight="1" x14ac:dyDescent="0.3">
      <c r="A3" s="335" t="s">
        <v>139</v>
      </c>
      <c r="B3" s="335"/>
    </row>
    <row r="4" spans="1:3" x14ac:dyDescent="0.3">
      <c r="A4" s="309" t="s">
        <v>140</v>
      </c>
      <c r="B4" s="309" t="s">
        <v>141</v>
      </c>
      <c r="C4" s="309" t="s">
        <v>150</v>
      </c>
    </row>
    <row r="5" spans="1:3" x14ac:dyDescent="0.3">
      <c r="A5" s="314" t="s">
        <v>142</v>
      </c>
      <c r="B5" s="315">
        <v>20.329999999999998</v>
      </c>
      <c r="C5" s="310"/>
    </row>
    <row r="6" spans="1:3" x14ac:dyDescent="0.3">
      <c r="A6" s="314" t="s">
        <v>143</v>
      </c>
      <c r="B6" s="315">
        <v>46.01</v>
      </c>
    </row>
    <row r="7" spans="1:3" x14ac:dyDescent="0.3">
      <c r="A7" s="314" t="s">
        <v>144</v>
      </c>
      <c r="B7" s="315">
        <v>56.02</v>
      </c>
    </row>
    <row r="8" spans="1:3" x14ac:dyDescent="0.3">
      <c r="A8" s="314" t="s">
        <v>145</v>
      </c>
      <c r="B8" s="315">
        <v>57.53</v>
      </c>
    </row>
    <row r="9" spans="1:3" x14ac:dyDescent="0.3">
      <c r="A9" s="314" t="s">
        <v>146</v>
      </c>
      <c r="B9" s="315">
        <v>53.82</v>
      </c>
    </row>
    <row r="10" spans="1:3" x14ac:dyDescent="0.3">
      <c r="A10" s="314" t="s">
        <v>147</v>
      </c>
      <c r="B10" s="315">
        <v>40.369999999999997</v>
      </c>
      <c r="C10" s="311"/>
    </row>
    <row r="11" spans="1:3" x14ac:dyDescent="0.3">
      <c r="A11" s="316" t="s">
        <v>148</v>
      </c>
      <c r="C11" s="315">
        <v>48.01</v>
      </c>
    </row>
    <row r="12" spans="1:3" x14ac:dyDescent="0.3">
      <c r="A12" s="316" t="s">
        <v>154</v>
      </c>
      <c r="C12" s="317">
        <f>AVERAGE(B6:B10)</f>
        <v>50.75</v>
      </c>
    </row>
  </sheetData>
  <mergeCells count="1">
    <mergeCell ref="A3:B3"/>
  </mergeCells>
  <hyperlinks>
    <hyperlink ref="B1" r:id="rId1" xr:uid="{E52DB1C3-485F-43A0-98D0-B738C8644FB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2025</vt:lpstr>
      <vt:lpstr>2026</vt:lpstr>
      <vt:lpstr>2027</vt:lpstr>
      <vt:lpstr>2028</vt:lpstr>
      <vt:lpstr>TOTALS</vt:lpstr>
      <vt:lpstr>Worked Example</vt:lpstr>
      <vt:lpstr>Volunteering WA</vt:lpstr>
    </vt:vector>
  </TitlesOfParts>
  <Company>Department of Agriculture and Food Western Australia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SNRMP Workplan</dc:title>
  <dc:creator>SNRMP</dc:creator>
  <cp:lastModifiedBy>Elissa Forbes</cp:lastModifiedBy>
  <cp:revision>1</cp:revision>
  <cp:lastPrinted>2020-11-30T06:42:31Z</cp:lastPrinted>
  <dcterms:created xsi:type="dcterms:W3CDTF">2015-08-19T05:19:16Z</dcterms:created>
  <dcterms:modified xsi:type="dcterms:W3CDTF">2024-12-02T01:16:36Z</dcterms:modified>
</cp:coreProperties>
</file>