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530"/>
  <workbookPr defaultThemeVersion="124226"/>
  <mc:AlternateContent xmlns:mc="http://schemas.openxmlformats.org/markup-compatibility/2006">
    <mc:Choice Requires="x15">
      <x15ac:absPath xmlns:x15ac="http://schemas.microsoft.com/office/spreadsheetml/2010/11/ac" url="M:\SNRMO\OBJECTIVE\NRMWA\2026-27 Community Stewardship Grants\1 Round opening\Guidelines &amp; templates\"/>
    </mc:Choice>
  </mc:AlternateContent>
  <xr:revisionPtr revIDLastSave="0" documentId="13_ncr:1_{D44B806B-2C8E-4EE7-AA5B-67FA65D735AE}" xr6:coauthVersionLast="47" xr6:coauthVersionMax="47" xr10:uidLastSave="{00000000-0000-0000-0000-000000000000}"/>
  <bookViews>
    <workbookView xWindow="28680" yWindow="-120" windowWidth="29040" windowHeight="15720" activeTab="5" xr2:uid="{00000000-000D-0000-FFFF-FFFF00000000}"/>
  </bookViews>
  <sheets>
    <sheet name="Instructions" sheetId="23" r:id="rId1"/>
    <sheet name="2027" sheetId="15" r:id="rId2"/>
    <sheet name="2028" sheetId="27" r:id="rId3"/>
    <sheet name="2029" sheetId="28" r:id="rId4"/>
    <sheet name="TOTALS" sheetId="10" r:id="rId5"/>
    <sheet name="Worked Example" sheetId="26" r:id="rId6"/>
    <sheet name="Volunteering WA" sheetId="29" r:id="rId7"/>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5" i="10" l="1"/>
  <c r="A7" i="10"/>
  <c r="E27" i="26"/>
  <c r="E25" i="26"/>
  <c r="K10" i="23"/>
  <c r="K8" i="23"/>
  <c r="G43" i="26"/>
  <c r="J43" i="26" s="1"/>
  <c r="E79" i="26"/>
  <c r="G79" i="26" s="1"/>
  <c r="I79" i="26" s="1"/>
  <c r="E76" i="26"/>
  <c r="G76" i="26" s="1"/>
  <c r="I76" i="26" s="1"/>
  <c r="E63" i="26"/>
  <c r="G63" i="26" s="1"/>
  <c r="I63" i="26" s="1"/>
  <c r="E39" i="26"/>
  <c r="G39" i="26" s="1"/>
  <c r="I39" i="26" s="1"/>
  <c r="F44" i="26"/>
  <c r="G44" i="26" s="1"/>
  <c r="J44" i="26" s="1"/>
  <c r="C13" i="29"/>
  <c r="G64" i="26"/>
  <c r="I64" i="26" s="1"/>
  <c r="G53" i="28"/>
  <c r="G53" i="27"/>
  <c r="G53" i="15"/>
  <c r="K51" i="28"/>
  <c r="K45" i="28"/>
  <c r="K39" i="28"/>
  <c r="K33" i="28"/>
  <c r="K27" i="28"/>
  <c r="K21" i="28"/>
  <c r="K15" i="28"/>
  <c r="K9" i="28"/>
  <c r="K51" i="27"/>
  <c r="K45" i="27"/>
  <c r="K39" i="27"/>
  <c r="K33" i="27"/>
  <c r="K27" i="27"/>
  <c r="K21" i="27"/>
  <c r="K15" i="27"/>
  <c r="K9" i="27"/>
  <c r="F28" i="26"/>
  <c r="G28" i="26" s="1"/>
  <c r="I28" i="26" s="1"/>
  <c r="G26" i="26"/>
  <c r="G27" i="26" s="1"/>
  <c r="I27" i="26" s="1"/>
  <c r="G70" i="26"/>
  <c r="I70" i="26" s="1"/>
  <c r="G67" i="26"/>
  <c r="I67" i="26" s="1"/>
  <c r="E36" i="26"/>
  <c r="G36" i="26" s="1"/>
  <c r="J36" i="26" s="1"/>
  <c r="F41" i="26"/>
  <c r="G41" i="26" s="1"/>
  <c r="J41" i="26" s="1"/>
  <c r="F49" i="26"/>
  <c r="G49" i="26" s="1"/>
  <c r="I49" i="26" s="1"/>
  <c r="F48" i="26"/>
  <c r="G48" i="26" s="1"/>
  <c r="I48" i="26" s="1"/>
  <c r="G20" i="26"/>
  <c r="J20" i="26" s="1"/>
  <c r="G21" i="26"/>
  <c r="J21" i="26" s="1"/>
  <c r="G59" i="26"/>
  <c r="I59" i="26" s="1"/>
  <c r="A6" i="10"/>
  <c r="C6" i="10"/>
  <c r="J52" i="28"/>
  <c r="B7" i="10" s="1"/>
  <c r="I52" i="28"/>
  <c r="C7" i="10" s="1"/>
  <c r="G50" i="28"/>
  <c r="G49" i="28"/>
  <c r="G48" i="28"/>
  <c r="G47" i="28"/>
  <c r="G46" i="28"/>
  <c r="G44" i="28"/>
  <c r="G43" i="28"/>
  <c r="G42" i="28"/>
  <c r="G41" i="28"/>
  <c r="G40" i="28"/>
  <c r="G38" i="28"/>
  <c r="G37" i="28"/>
  <c r="G36" i="28"/>
  <c r="G35" i="28"/>
  <c r="G34" i="28"/>
  <c r="G32" i="28"/>
  <c r="G31" i="28"/>
  <c r="G30" i="28"/>
  <c r="G29" i="28"/>
  <c r="G28" i="28"/>
  <c r="G26" i="28"/>
  <c r="G25" i="28"/>
  <c r="G24" i="28"/>
  <c r="G23" i="28"/>
  <c r="G22" i="28"/>
  <c r="G20" i="28"/>
  <c r="G19" i="28"/>
  <c r="G18" i="28"/>
  <c r="G17" i="28"/>
  <c r="G16" i="28"/>
  <c r="G14" i="28"/>
  <c r="G13" i="28"/>
  <c r="G12" i="28"/>
  <c r="G11" i="28"/>
  <c r="G10" i="28"/>
  <c r="G8" i="28"/>
  <c r="G7" i="28"/>
  <c r="G6" i="28"/>
  <c r="G5" i="28"/>
  <c r="G4" i="28"/>
  <c r="J52" i="27"/>
  <c r="B6" i="10" s="1"/>
  <c r="I52" i="27"/>
  <c r="G50" i="27"/>
  <c r="G49" i="27"/>
  <c r="G48" i="27"/>
  <c r="G47" i="27"/>
  <c r="G46" i="27"/>
  <c r="G44" i="27"/>
  <c r="G43" i="27"/>
  <c r="G42" i="27"/>
  <c r="G41" i="27"/>
  <c r="G40" i="27"/>
  <c r="G38" i="27"/>
  <c r="G37" i="27"/>
  <c r="G36" i="27"/>
  <c r="G35" i="27"/>
  <c r="G34" i="27"/>
  <c r="G32" i="27"/>
  <c r="G31" i="27"/>
  <c r="G30" i="27"/>
  <c r="G29" i="27"/>
  <c r="G28" i="27"/>
  <c r="G26" i="27"/>
  <c r="G25" i="27"/>
  <c r="G24" i="27"/>
  <c r="G23" i="27"/>
  <c r="G22" i="27"/>
  <c r="G20" i="27"/>
  <c r="G19" i="27"/>
  <c r="G18" i="27"/>
  <c r="G17" i="27"/>
  <c r="G16" i="27"/>
  <c r="G14" i="27"/>
  <c r="G13" i="27"/>
  <c r="G12" i="27"/>
  <c r="G11" i="27"/>
  <c r="G10" i="27"/>
  <c r="G8" i="27"/>
  <c r="G7" i="27"/>
  <c r="G6" i="27"/>
  <c r="G5" i="27"/>
  <c r="G4" i="27"/>
  <c r="F75" i="26"/>
  <c r="G75" i="26" s="1"/>
  <c r="I75" i="26" s="1"/>
  <c r="G62" i="26"/>
  <c r="I62" i="26" s="1"/>
  <c r="F53" i="26"/>
  <c r="G53" i="26" s="1"/>
  <c r="I53" i="26" s="1"/>
  <c r="G82" i="26"/>
  <c r="I82" i="26" s="1"/>
  <c r="G81" i="26"/>
  <c r="I81" i="26" s="1"/>
  <c r="F55" i="26"/>
  <c r="G55" i="26" s="1"/>
  <c r="I55" i="26" s="1"/>
  <c r="F54" i="26"/>
  <c r="G54" i="26" s="1"/>
  <c r="I54" i="26" s="1"/>
  <c r="F52" i="26"/>
  <c r="G52" i="26" s="1"/>
  <c r="I52" i="26" s="1"/>
  <c r="F50" i="26"/>
  <c r="G50" i="26" s="1"/>
  <c r="J50" i="26" s="1"/>
  <c r="I51" i="26" s="1"/>
  <c r="G47" i="26"/>
  <c r="I47" i="26" s="1"/>
  <c r="G46" i="26"/>
  <c r="I46" i="26" s="1"/>
  <c r="G45" i="26"/>
  <c r="I45" i="26" s="1"/>
  <c r="F71" i="26"/>
  <c r="G71" i="26" s="1"/>
  <c r="I71" i="26" s="1"/>
  <c r="F68" i="26"/>
  <c r="G68" i="26" s="1"/>
  <c r="I68" i="26" s="1"/>
  <c r="G73" i="26"/>
  <c r="J73" i="26" s="1"/>
  <c r="K77" i="26" s="1"/>
  <c r="G72" i="26"/>
  <c r="I72" i="26" s="1"/>
  <c r="G69" i="26"/>
  <c r="I69" i="26" s="1"/>
  <c r="G66" i="26"/>
  <c r="I66" i="26" s="1"/>
  <c r="G80" i="26"/>
  <c r="I80" i="26" s="1"/>
  <c r="G78" i="26"/>
  <c r="G37" i="26"/>
  <c r="I37" i="26" s="1"/>
  <c r="G35" i="26"/>
  <c r="I35" i="26" s="1"/>
  <c r="G22" i="26"/>
  <c r="I22" i="26" s="1"/>
  <c r="G32" i="26"/>
  <c r="I32" i="26" s="1"/>
  <c r="G31" i="26"/>
  <c r="J31" i="26" s="1"/>
  <c r="G30" i="26"/>
  <c r="J30" i="26" s="1"/>
  <c r="G24" i="26"/>
  <c r="G19" i="26"/>
  <c r="J19" i="26" s="1"/>
  <c r="G74" i="26"/>
  <c r="I74" i="26" s="1"/>
  <c r="G60" i="26"/>
  <c r="I60" i="26" s="1"/>
  <c r="G58" i="26"/>
  <c r="J58" i="26" s="1"/>
  <c r="G61" i="26"/>
  <c r="J61" i="26" s="1"/>
  <c r="G57" i="26"/>
  <c r="J57" i="26" s="1"/>
  <c r="G38" i="26"/>
  <c r="I38" i="26" s="1"/>
  <c r="G33" i="26"/>
  <c r="I33" i="26" s="1"/>
  <c r="I42" i="26" l="1"/>
  <c r="I26" i="26"/>
  <c r="J53" i="27"/>
  <c r="G25" i="26"/>
  <c r="G85" i="26" s="1"/>
  <c r="K65" i="26"/>
  <c r="K40" i="26"/>
  <c r="K34" i="26"/>
  <c r="J24" i="26"/>
  <c r="K56" i="26"/>
  <c r="J53" i="28"/>
  <c r="J78" i="26"/>
  <c r="K83" i="26" s="1"/>
  <c r="K23" i="26"/>
  <c r="K9" i="15"/>
  <c r="G8" i="15"/>
  <c r="G7" i="15"/>
  <c r="G6" i="15"/>
  <c r="G5" i="15"/>
  <c r="G4" i="15"/>
  <c r="G46" i="15"/>
  <c r="G47" i="15"/>
  <c r="G48" i="15"/>
  <c r="G49" i="15"/>
  <c r="G50" i="15"/>
  <c r="K51" i="15"/>
  <c r="J88" i="26" l="1" a="1"/>
  <c r="J88" i="26" s="1"/>
  <c r="J25" i="26"/>
  <c r="K29" i="26" s="1"/>
  <c r="I84" i="26"/>
  <c r="K33" i="15"/>
  <c r="G32" i="15"/>
  <c r="G31" i="15"/>
  <c r="G30" i="15"/>
  <c r="G29" i="15"/>
  <c r="G28" i="15"/>
  <c r="K39" i="15"/>
  <c r="G38" i="15"/>
  <c r="G37" i="15"/>
  <c r="G36" i="15"/>
  <c r="G35" i="15"/>
  <c r="G34" i="15"/>
  <c r="J84" i="26" l="1"/>
  <c r="J85" i="26" s="1"/>
  <c r="K45" i="15"/>
  <c r="K27" i="15"/>
  <c r="K21" i="15"/>
  <c r="K15" i="15"/>
  <c r="G42" i="15"/>
  <c r="G24" i="15"/>
  <c r="D7" i="10" l="1"/>
  <c r="D6" i="10"/>
  <c r="J52" i="15"/>
  <c r="B5" i="10" s="1"/>
  <c r="I52" i="15"/>
  <c r="C5" i="10" s="1"/>
  <c r="J53" i="15" l="1"/>
  <c r="C8" i="10" l="1"/>
  <c r="B8" i="10"/>
  <c r="G44" i="15"/>
  <c r="G43" i="15"/>
  <c r="G41" i="15"/>
  <c r="G40" i="15"/>
  <c r="G26" i="15"/>
  <c r="G25" i="15"/>
  <c r="G23" i="15"/>
  <c r="G22" i="15"/>
  <c r="G20" i="15"/>
  <c r="G19" i="15"/>
  <c r="G18" i="15"/>
  <c r="G17" i="15"/>
  <c r="G16" i="15"/>
  <c r="G14" i="15"/>
  <c r="G13" i="15"/>
  <c r="G12" i="15"/>
  <c r="G11" i="15"/>
  <c r="G10" i="15"/>
  <c r="D5" i="10" l="1"/>
  <c r="D8" i="10"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<sst xmlns="http://schemas.openxmlformats.org/spreadsheetml/2006/main" count="366" uniqueCount="199">
  <si>
    <t>Activities</t>
  </si>
  <si>
    <t>Resources (inputs)</t>
  </si>
  <si>
    <t>No. of units required</t>
  </si>
  <si>
    <t>Sub-Total</t>
  </si>
  <si>
    <t>State NRM request</t>
  </si>
  <si>
    <t>Co-contributions</t>
  </si>
  <si>
    <t>Total value</t>
  </si>
  <si>
    <r>
      <t xml:space="preserve">State NRM grant request 
</t>
    </r>
    <r>
      <rPr>
        <sz val="9"/>
        <color theme="1"/>
        <rFont val="Arial"/>
        <family val="2"/>
      </rPr>
      <t>($ ex GST)</t>
    </r>
  </si>
  <si>
    <t>Contributions</t>
  </si>
  <si>
    <r>
      <t>Quantity</t>
    </r>
    <r>
      <rPr>
        <sz val="9"/>
        <color theme="1"/>
        <rFont val="Arial"/>
        <family val="2"/>
      </rPr>
      <t xml:space="preserve"> to be delivered.</t>
    </r>
  </si>
  <si>
    <t>Community Stewardship Grants Workplan</t>
  </si>
  <si>
    <t>Instructions</t>
  </si>
  <si>
    <t>State NRM</t>
  </si>
  <si>
    <t>Local Government A</t>
  </si>
  <si>
    <t>N/A</t>
  </si>
  <si>
    <t>Venue hire at location A ($500/day, see quote from Local Government A)</t>
  </si>
  <si>
    <t>Local Government B</t>
  </si>
  <si>
    <t>Materials including whiteboard, pens, camera</t>
  </si>
  <si>
    <r>
      <t xml:space="preserve">Co-contribution 
</t>
    </r>
    <r>
      <rPr>
        <sz val="9"/>
        <color theme="1"/>
        <rFont val="Arial"/>
        <family val="2"/>
      </rPr>
      <t>($ ex GST)</t>
    </r>
  </si>
  <si>
    <t>(Don't delete the tally row)</t>
  </si>
  <si>
    <t>Tools and materials for planting days</t>
  </si>
  <si>
    <r>
      <rPr>
        <b/>
        <sz val="11"/>
        <color theme="1"/>
        <rFont val="Arial"/>
        <family val="2"/>
      </rPr>
      <t xml:space="preserve">1. Workplan pages: </t>
    </r>
    <r>
      <rPr>
        <sz val="11"/>
        <color theme="1"/>
        <rFont val="Arial"/>
        <family val="2"/>
      </rPr>
      <t xml:space="preserve"> </t>
    </r>
    <r>
      <rPr>
        <u/>
        <sz val="11"/>
        <color theme="1"/>
        <rFont val="Calibri"/>
        <family val="2"/>
        <scheme val="minor"/>
      </rPr>
      <t/>
    </r>
  </si>
  <si>
    <r>
      <rPr>
        <b/>
        <sz val="11"/>
        <color theme="1"/>
        <rFont val="Arial"/>
        <family val="2"/>
      </rPr>
      <t>2.</t>
    </r>
    <r>
      <rPr>
        <sz val="11"/>
        <color theme="1"/>
        <rFont val="Arial"/>
        <family val="2"/>
      </rPr>
      <t xml:space="preserve"> </t>
    </r>
    <r>
      <rPr>
        <b/>
        <sz val="11"/>
        <color theme="1"/>
        <rFont val="Arial"/>
        <family val="2"/>
      </rPr>
      <t xml:space="preserve">Project activities:  </t>
    </r>
  </si>
  <si>
    <r>
      <rPr>
        <b/>
        <sz val="11"/>
        <color theme="1"/>
        <rFont val="Arial"/>
        <family val="2"/>
      </rPr>
      <t>3. Resources (inputs)</t>
    </r>
    <r>
      <rPr>
        <sz val="11"/>
        <color theme="1"/>
        <rFont val="Arial"/>
        <family val="2"/>
      </rPr>
      <t xml:space="preserve">:  </t>
    </r>
  </si>
  <si>
    <r>
      <rPr>
        <b/>
        <i/>
        <sz val="11"/>
        <color theme="1"/>
        <rFont val="Arial"/>
        <family val="2"/>
      </rPr>
      <t>Remember:</t>
    </r>
    <r>
      <rPr>
        <i/>
        <sz val="11"/>
        <color theme="1"/>
        <rFont val="Arial"/>
        <family val="2"/>
      </rPr>
      <t xml:space="preserve">  </t>
    </r>
  </si>
  <si>
    <r>
      <rPr>
        <b/>
        <i/>
        <sz val="11"/>
        <color theme="1"/>
        <rFont val="Arial"/>
        <family val="2"/>
      </rPr>
      <t>Contact:</t>
    </r>
    <r>
      <rPr>
        <i/>
        <sz val="11"/>
        <color theme="1"/>
        <rFont val="Arial"/>
        <family val="2"/>
      </rPr>
      <t xml:space="preserve">  </t>
    </r>
  </si>
  <si>
    <r>
      <rPr>
        <b/>
        <sz val="11"/>
        <color theme="1"/>
        <rFont val="Arial"/>
        <family val="2"/>
      </rPr>
      <t xml:space="preserve">4. Contributions (excluding GST): </t>
    </r>
    <r>
      <rPr>
        <sz val="11"/>
        <color theme="1"/>
        <rFont val="Calibri"/>
        <family val="2"/>
        <scheme val="minor"/>
      </rPr>
      <t/>
    </r>
  </si>
  <si>
    <t>Example:</t>
  </si>
  <si>
    <r>
      <t xml:space="preserve">i.e. </t>
    </r>
    <r>
      <rPr>
        <b/>
        <i/>
        <sz val="9"/>
        <color theme="1"/>
        <rFont val="Arial"/>
        <family val="2"/>
      </rPr>
      <t>exclude</t>
    </r>
    <r>
      <rPr>
        <i/>
        <sz val="9"/>
        <color theme="1"/>
        <rFont val="Arial"/>
        <family val="2"/>
      </rPr>
      <t xml:space="preserve"> the administration request from your total and divide by 10 to calculate.</t>
    </r>
  </si>
  <si>
    <t>Year</t>
  </si>
  <si>
    <t>Reports</t>
  </si>
  <si>
    <t>DPIRD In-Kind</t>
  </si>
  <si>
    <r>
      <t xml:space="preserve">Project Administration &amp; Overheads: </t>
    </r>
    <r>
      <rPr>
        <sz val="9"/>
        <color theme="1"/>
        <rFont val="Arial"/>
        <family val="2"/>
      </rPr>
      <t>Insurances, office costs, vehicle costs, consumables</t>
    </r>
  </si>
  <si>
    <t>Participant in-kind</t>
  </si>
  <si>
    <t>No. of videos</t>
  </si>
  <si>
    <t>Participant time - 5 hours</t>
  </si>
  <si>
    <t>Bus hire and fuel (see quote)</t>
  </si>
  <si>
    <t>Volunteers in-kind</t>
  </si>
  <si>
    <t>Fencing installation by landholders for 4 sites - 4 days per site</t>
  </si>
  <si>
    <t>Consultant - expert speaker and local Aboriginal Elder to present on traditional ecological knowledge relating to salinity and vegetation on country for 4 workshops</t>
  </si>
  <si>
    <t>Contracting videographer to film interviews and edit to case studies (includes labour and travel)</t>
  </si>
  <si>
    <t>[Auto calculations for the State NRM grant request per activity]</t>
  </si>
  <si>
    <t xml:space="preserve">By using an existing workshop format, we will be ensuring value for money for all participants, State NRM and not 'reinventing the wheel'. </t>
  </si>
  <si>
    <t>Activity measure (deliverable)</t>
  </si>
  <si>
    <t>Participants</t>
  </si>
  <si>
    <t>Workshops delivered and fully subscribed - registration list and photos</t>
  </si>
  <si>
    <t>Maximum administration request</t>
  </si>
  <si>
    <t>Actual administration request</t>
  </si>
  <si>
    <t>Annual project total</t>
  </si>
  <si>
    <t>Project Budget Totals</t>
  </si>
  <si>
    <t>Totals</t>
  </si>
  <si>
    <t>Documents</t>
  </si>
  <si>
    <t>Soil testing - four samples to 1m depth at each demonstration site (see quote)</t>
  </si>
  <si>
    <t>Salinity Catchment Review Report and Management Plan Report</t>
  </si>
  <si>
    <r>
      <rPr>
        <b/>
        <sz val="9"/>
        <color theme="1"/>
        <rFont val="Arial"/>
        <family val="2"/>
      </rPr>
      <t>Landholder Salinity Workshops:</t>
    </r>
    <r>
      <rPr>
        <sz val="9"/>
        <color theme="1"/>
        <rFont val="Arial"/>
        <family val="2"/>
      </rPr>
      <t xml:space="preserve"> Interactive workshops to raise awareness of Salinity issues and explore the integration of regenerative agricultural practices into their farming system for additional landholders across two local government areas.</t>
    </r>
  </si>
  <si>
    <t>These introduction workshops are aimed at landholders experiencing new salinity issues, or are new to land management. Participants will form the basis of future masterclass invites.</t>
  </si>
  <si>
    <t>See the Worked Example page for an example workplan for the first year of a large project.  
Some of this information was copied with permission from a successful project application workplan and shows the level of detail needed to be competitive.</t>
  </si>
  <si>
    <t>The information provided in the project workplan will inform the assessment of your grant application - be specific to describe and justify what each expense is for. 
The workplan will also provide the basis for the grant funding agreement project schedule (as part of the contract) if your project is offered funding.</t>
  </si>
  <si>
    <r>
      <t xml:space="preserve">Cost </t>
    </r>
    <r>
      <rPr>
        <sz val="9"/>
        <color theme="1"/>
        <rFont val="Arial"/>
        <family val="2"/>
      </rPr>
      <t xml:space="preserve">per unit
</t>
    </r>
    <r>
      <rPr>
        <b/>
        <sz val="9"/>
        <color theme="1"/>
        <rFont val="Arial"/>
        <family val="2"/>
      </rPr>
      <t>($ ex GST)</t>
    </r>
  </si>
  <si>
    <r>
      <t xml:space="preserve">Total cost </t>
    </r>
    <r>
      <rPr>
        <sz val="9"/>
        <color theme="1"/>
        <rFont val="Arial"/>
        <family val="2"/>
      </rPr>
      <t>($ per expense,</t>
    </r>
    <r>
      <rPr>
        <b/>
        <sz val="9"/>
        <color theme="1"/>
        <rFont val="Arial"/>
        <family val="2"/>
      </rPr>
      <t xml:space="preserve"> 
ex GST</t>
    </r>
    <r>
      <rPr>
        <sz val="9"/>
        <color theme="1"/>
        <rFont val="Arial"/>
        <family val="2"/>
      </rPr>
      <t>)</t>
    </r>
  </si>
  <si>
    <r>
      <t xml:space="preserve">Who will fund the expense or provide the resource? 
</t>
    </r>
    <r>
      <rPr>
        <sz val="9"/>
        <color theme="1"/>
        <rFont val="Arial"/>
        <family val="2"/>
      </rPr>
      <t>You may use mulitiple rows if there are muliple contributors.</t>
    </r>
  </si>
  <si>
    <r>
      <t xml:space="preserve">Expense or resource description 
</t>
    </r>
    <r>
      <rPr>
        <sz val="9"/>
        <color theme="1"/>
        <rFont val="Arial"/>
        <family val="2"/>
      </rPr>
      <t>Describe each expense needed for the activity, e.g. labour, equipment, materials, transport, consultant</t>
    </r>
  </si>
  <si>
    <r>
      <t>Start date</t>
    </r>
    <r>
      <rPr>
        <sz val="9"/>
        <color theme="1"/>
        <rFont val="Arial"/>
        <family val="2"/>
      </rPr>
      <t xml:space="preserve">
(MM/YY)</t>
    </r>
  </si>
  <si>
    <r>
      <t xml:space="preserve">Finish date
</t>
    </r>
    <r>
      <rPr>
        <sz val="9"/>
        <color theme="1"/>
        <rFont val="Arial"/>
        <family val="2"/>
      </rPr>
      <t>(MM/YY)</t>
    </r>
  </si>
  <si>
    <t>Applicant Organisation</t>
  </si>
  <si>
    <t>Partner Organisation</t>
  </si>
  <si>
    <t>Venue Hire at Applicant Organisation Facility x2 days</t>
  </si>
  <si>
    <t xml:space="preserve">Applicant Organisation </t>
  </si>
  <si>
    <t>Applicant Organisation support staff and services for workshop delivery</t>
  </si>
  <si>
    <t>Applicant Organisation support staff and services for bus tour delivery</t>
  </si>
  <si>
    <t>Expert presenter from Partner Organisation for 4 workshops including preparation time</t>
  </si>
  <si>
    <r>
      <rPr>
        <b/>
        <sz val="9"/>
        <color theme="1"/>
        <rFont val="Arial"/>
        <family val="2"/>
      </rPr>
      <t>Salinity Masterclass Workshop:</t>
    </r>
    <r>
      <rPr>
        <sz val="9"/>
        <color theme="1"/>
        <rFont val="Arial"/>
        <family val="2"/>
      </rPr>
      <t xml:space="preserve"> Conduct a two-day intensive workshop with support from Partner Organisation through their Masterclass program This leverages off the recent funding Partner Organisation received through State NRM, utilising the extensive work done in this niche field and applying the concepts developed to the Applicant Organisation region and landscape.</t>
    </r>
  </si>
  <si>
    <r>
      <rPr>
        <b/>
        <sz val="9"/>
        <color theme="1"/>
        <rFont val="Arial"/>
        <family val="2"/>
      </rPr>
      <t xml:space="preserve">Salinity Bus Tour: </t>
    </r>
    <r>
      <rPr>
        <sz val="9"/>
        <color theme="1"/>
        <rFont val="Arial"/>
        <family val="2"/>
      </rPr>
      <t>Interactive tour providing local landholders the opportunity to view at-risk locations, showcasing signs/impacts of Salinity degredation on biodiversity, production and landscape, as well as various management practices implemented in the region, including a visit to an Aboriginal Organisationanisation managed site. Landholders knowledge and attitudes towards salinity management will be captured and presented in the catchment review report.</t>
    </r>
  </si>
  <si>
    <t>Catering - $40 per person</t>
  </si>
  <si>
    <t>Local Aboriginal Elder and land manager to present indigenous and regenerative land management practices on-site and on the bus.</t>
  </si>
  <si>
    <t>Planting by landholders at each site</t>
  </si>
  <si>
    <t>Applicant Organisation 50% / State NRM 50%</t>
  </si>
  <si>
    <r>
      <rPr>
        <b/>
        <sz val="9"/>
        <rFont val="Arial"/>
        <family val="2"/>
      </rPr>
      <t xml:space="preserve">Project Coordination and Management: </t>
    </r>
    <r>
      <rPr>
        <sz val="9"/>
        <rFont val="Arial"/>
        <family val="2"/>
      </rPr>
      <t>Coordinate and conduct all project activities. Assistance to develop, plan and conduct extension including supporting consultant with landholder liasion and access to regional information. Conducting all general communitications and promotional activities including promoting events, communicating the outcomes, media extension and community involvement.</t>
    </r>
  </si>
  <si>
    <t>Landholder in-kind</t>
  </si>
  <si>
    <t>Applicant Organisation communication network, payroll, finance, support services (0.5 day per week)</t>
  </si>
  <si>
    <t>Total check</t>
  </si>
  <si>
    <t>(Should match Annual project total)</t>
  </si>
  <si>
    <r>
      <rPr>
        <u/>
        <sz val="11"/>
        <color theme="1"/>
        <rFont val="Arial"/>
        <family val="2"/>
      </rPr>
      <t>For each main activity:</t>
    </r>
    <r>
      <rPr>
        <sz val="11"/>
        <color theme="1"/>
        <rFont val="Arial"/>
        <family val="2"/>
      </rPr>
      <t xml:space="preserve"> 
Describe the required labour, materials, equipment, travel, consultant, catering or other resources required for each activity (Column E).
Be specific - this is where you justify what each grant funded expense is for; the assessment panel uses this information to assess value for money (see the Worked Example).
Input the value of each resource on a per/unit basis (Column F) and input how many units you will need for the activity (Column G). 
The total cost will calculate automatically in Column H. 
</t>
    </r>
    <r>
      <rPr>
        <i/>
        <sz val="11"/>
        <color theme="1"/>
        <rFont val="Arial"/>
        <family val="2"/>
      </rPr>
      <t>If you require more rows to input all of your resources, please use 'Insert Sheet Rows' to insert the new rows then copy the same number of rows of a blank (unused) Activity section and paste over the new rows to add the formatting of the automated calculations.</t>
    </r>
  </si>
  <si>
    <r>
      <rPr>
        <b/>
        <sz val="11"/>
        <color theme="1"/>
        <rFont val="Arial"/>
        <family val="2"/>
      </rPr>
      <t xml:space="preserve">5. Activity measures (deliverables/outputs): </t>
    </r>
    <r>
      <rPr>
        <sz val="11"/>
        <color theme="1"/>
        <rFont val="Arial"/>
        <family val="2"/>
      </rPr>
      <t xml:space="preserve"> </t>
    </r>
  </si>
  <si>
    <t>Applicant Organisation support staff and services for workshop delivery including IT, reception, room set-up</t>
  </si>
  <si>
    <t>Some of this information was copied with permission from a successful project application workplan and shows the level of detail needed to be competitive.</t>
  </si>
  <si>
    <t xml:space="preserve">This is an example workplan for the first year of a large project. </t>
  </si>
  <si>
    <t>ha</t>
  </si>
  <si>
    <t>Community volunteers involved - registration list and photos</t>
  </si>
  <si>
    <t>km</t>
  </si>
  <si>
    <t>Consumables - $15 per person</t>
  </si>
  <si>
    <t>Bus tour for local landholders fully subscribed - registration list and photos</t>
  </si>
  <si>
    <r>
      <t xml:space="preserve">What will be delivered? 
</t>
    </r>
    <r>
      <rPr>
        <sz val="9"/>
        <color theme="1"/>
        <rFont val="Arial"/>
        <family val="2"/>
      </rPr>
      <t>What is the output of the activity? What evidence will be provided?</t>
    </r>
  </si>
  <si>
    <r>
      <t>Unit of measure</t>
    </r>
    <r>
      <rPr>
        <sz val="9"/>
        <color theme="1"/>
        <rFont val="Arial"/>
        <family val="2"/>
      </rPr>
      <t xml:space="preserve"> 
(e.g ha, km, participants, documents)</t>
    </r>
  </si>
  <si>
    <t>Funding tally</t>
  </si>
  <si>
    <r>
      <t xml:space="preserve">Activity Description
</t>
    </r>
    <r>
      <rPr>
        <sz val="9"/>
        <color theme="1"/>
        <rFont val="Arial"/>
        <family val="2"/>
      </rPr>
      <t>Describe what you plan to do; include details of the work to be undertaken, including location. Add more rows as required to include all expenses.</t>
    </r>
  </si>
  <si>
    <t>Community Stewardship Grants Workplan - Worked Example</t>
  </si>
  <si>
    <t>[Check that Co-contribution and Grant request total matches the Total cost for each line]</t>
  </si>
  <si>
    <t>Videos will be shared via social media platforms such as Facebook and Youtube.</t>
  </si>
  <si>
    <t>Participating local governments will each host 2 workshops with expert presenters and Traditional Owners speaking about regenerative farming practices and Cultural Knowledge.</t>
  </si>
  <si>
    <t>Basic baseline data including soil analysis will be collected at four sites to support the catchment review. Data will include EC and EM testing, and indicator species mapping.</t>
  </si>
  <si>
    <t>Financial audit by CPA member (final year of project)</t>
  </si>
  <si>
    <t>Applicant Organisation management support ($90 per hour, 2 hours per week)</t>
  </si>
  <si>
    <t>Catering expenses for 15 participants at location A ($27 per person) x 2 workshops</t>
  </si>
  <si>
    <t>Catering expenses for 15 participants at location B ($31 per person) x 2 workshops</t>
  </si>
  <si>
    <t>Landholder 50% co-contribution for fencing</t>
  </si>
  <si>
    <t>Landholder 50% co-contribution for seedlings</t>
  </si>
  <si>
    <t>Please contact the State NRM Office team on (08) 6551 4428 if you have any queries or would like assistance.</t>
  </si>
  <si>
    <r>
      <t xml:space="preserve">All project applications must use a </t>
    </r>
    <r>
      <rPr>
        <b/>
        <sz val="11"/>
        <color theme="1"/>
        <rFont val="Arial"/>
        <family val="2"/>
      </rPr>
      <t>separate page</t>
    </r>
    <r>
      <rPr>
        <sz val="11"/>
        <color theme="1"/>
        <rFont val="Arial"/>
        <family val="2"/>
      </rPr>
      <t xml:space="preserve"> (also known as a worksheet or tab - see bottom of screen) for</t>
    </r>
    <r>
      <rPr>
        <b/>
        <sz val="11"/>
        <color theme="1"/>
        <rFont val="Arial"/>
        <family val="2"/>
      </rPr>
      <t xml:space="preserve"> each calendar or financial year</t>
    </r>
    <r>
      <rPr>
        <sz val="11"/>
        <color theme="1"/>
        <rFont val="Arial"/>
        <family val="2"/>
      </rPr>
      <t xml:space="preserve"> of the project. If using financial years, please rename the tabs accordingly (double left click on tab).
The annual grant request, co-contribution, and project totals will automatically calculate on the TOTALS page/tab. Check to ensure that the amounts are the same.
</t>
    </r>
    <r>
      <rPr>
        <i/>
        <sz val="11"/>
        <color theme="1"/>
        <rFont val="Arial"/>
        <family val="2"/>
      </rPr>
      <t>DO NOT add new columns to the workplan. See below for how to add new rows for activities, resources or contributions.</t>
    </r>
  </si>
  <si>
    <r>
      <rPr>
        <u/>
        <sz val="11"/>
        <color theme="1"/>
        <rFont val="Arial"/>
        <family val="2"/>
      </rPr>
      <t xml:space="preserve">For each resource:
</t>
    </r>
    <r>
      <rPr>
        <sz val="11"/>
        <color theme="1"/>
        <rFont val="Arial"/>
        <family val="2"/>
      </rPr>
      <t xml:space="preserve">
List who will be funding or providing that resource (Column I).  Usually this will be either the State NRM grant or a project partner that is providing a co-contribution. 
Then provide the value (ex GST) of the co-contribution (Column J) or the value of the State NRM grant requested (ex GST) for that resource (Column K).  The total State NRM grant request for each activity will calculate automatically in Column L.
</t>
    </r>
    <r>
      <rPr>
        <i/>
        <sz val="11"/>
        <color theme="1"/>
        <rFont val="Arial"/>
        <family val="2"/>
      </rPr>
      <t>You may like to add additional rows if there are mulitiple groups making co-contributions to one type of resource. If you require more rows, please use 'Insert Sheet Rows' to insert the new rows then copy the same number of rows of a blank (unused) Activity section and paste over the new rows to add the formatting of the automated calculations.</t>
    </r>
  </si>
  <si>
    <t>Landscape Ecologist - contract services for 6 months. Services includes labour, expertise and travel for desktop review, data collection, site visits, survey and landholder interviews (see itemised quote)</t>
  </si>
  <si>
    <t>Masterclass delivered and fully subscribed - 20 participants - registration list and photos</t>
  </si>
  <si>
    <t>Photos</t>
  </si>
  <si>
    <t>Data analysed at 4 sites to understand soil quality, particularly EC - lab analysis reports produced</t>
  </si>
  <si>
    <t>Contract document and annual timesheet extract for 0.3 FTE Coordinator</t>
  </si>
  <si>
    <t>Remnant areas protected with fencing - photopoint monitoring, included in case studies</t>
  </si>
  <si>
    <t>Posts</t>
  </si>
  <si>
    <t>The calculator uses the hourly rates as per the following table: </t>
  </si>
  <si>
    <t>Age cohort</t>
  </si>
  <si>
    <t>Rate*</t>
  </si>
  <si>
    <t>15 to 25 years</t>
  </si>
  <si>
    <t>25 to 34 years</t>
  </si>
  <si>
    <t>35 to 44 years</t>
  </si>
  <si>
    <t>45 to 54 years</t>
  </si>
  <si>
    <t>55 to 64 years</t>
  </si>
  <si>
    <t>65 years and over</t>
  </si>
  <si>
    <t>All ages</t>
  </si>
  <si>
    <t>(Volunteering WA calculator - https://www.volunteeringwa.org.au/resources/volunteer-benefits-calculator - average of ages 25+)</t>
  </si>
  <si>
    <t>Average</t>
  </si>
  <si>
    <t>Volunteering WA calculator:</t>
  </si>
  <si>
    <t>https://www.volunteeringwa.org.au/resources/volunteer-benefits-calculator</t>
  </si>
  <si>
    <t>Ages 25+</t>
  </si>
  <si>
    <t>Planting volunteers at community planting days at each site (volunteer value $50.75/hour from Volunteering WA) including travel time</t>
  </si>
  <si>
    <t>Videos produced and case studies promoted - links and posts</t>
  </si>
  <si>
    <t>Remnant areas revegetated on demo sites - photopoint monitoring, case studies of each site</t>
  </si>
  <si>
    <t>Project specific travel with Applicant Organisation ute - vehicle expenses from office to collect and deliver seedlings to site and return (total 120km per trip) for 4 sites</t>
  </si>
  <si>
    <t>Venue hire at location B ($400/day, see Letter of Commitment from Local Government B)</t>
  </si>
  <si>
    <t>DPIRD Hydrologist - in kind services providing technical advice and guidance to project team and linkages to past research (1 day per fortnight - 0.10 FTE) (see Letter of Commitment)</t>
  </si>
  <si>
    <t>Partner Organisation expert services (1 day per fortnight - 0.10 FTE) (see Letter of Commitment)</t>
  </si>
  <si>
    <t>Expert presenter from Partner Organisation (see Letter of Commitment)</t>
  </si>
  <si>
    <t>Expert Traditional Owner from Aboriginal Organisation presenter (see quote)</t>
  </si>
  <si>
    <t>Year: 2028</t>
  </si>
  <si>
    <t>Project Coordinator Salary @ $98,000 per annum (1.5 days per week - 0.3 FTE funded; hours of existing employee to be increased)</t>
  </si>
  <si>
    <t>Project Coordinator Salary @ $98,000 per annum (1 day per week - 0.2 FTE in-kind)</t>
  </si>
  <si>
    <t>Partner Organisation promotion and support of videos - $65 per hour</t>
  </si>
  <si>
    <t>Year: 2027</t>
  </si>
  <si>
    <t>There are limitations to funding that can be requested for specific activities, or limitations to activities, as follows:</t>
  </si>
  <si>
    <t>(NB. Project specific travel at cost up to a maximum of 88c per km)</t>
  </si>
  <si>
    <t>(accessed 05.11.2024)</t>
  </si>
  <si>
    <t>Participant time including travel - $57 per hour</t>
  </si>
  <si>
    <t>Site preparation by landholders for 4 sites @ $57 per hour</t>
  </si>
  <si>
    <t>Partner Organisation promotion and support of planting days - $57 per hour</t>
  </si>
  <si>
    <t>Local government promotion and support of planting days - $57 per hour</t>
  </si>
  <si>
    <t>Participant time for tour - $57 per hour x 8 hours x 2 events</t>
  </si>
  <si>
    <t>Landholder time for tour on site - $57 per hour x 4 sites</t>
  </si>
  <si>
    <t>Project Administration - office costs, consumables, general vehicle use, IT support</t>
  </si>
  <si>
    <t>Catering - $65 per person per day x 2 days</t>
  </si>
  <si>
    <t>Partner Organisation expert presentation and facilitation services - 2 days, $1200 per day (see quote)</t>
  </si>
  <si>
    <t>Purchase endemic salt tolerant native seedlings - $2.20 ea x 2,200 stems per site (see species list and quote)</t>
  </si>
  <si>
    <t>Catering for planting days x4</t>
  </si>
  <si>
    <t>Stock exclusion fencing for remnant vegetation  for 4 sites - $5,400 per km (see quote)</t>
  </si>
  <si>
    <t>Support staff including reception, IT at Location A ($57 per hour)</t>
  </si>
  <si>
    <t>Support staff including reception, IT at Location B ($57 per hour)</t>
  </si>
  <si>
    <t>Local government A promotion and support of videos - $65 per hour</t>
  </si>
  <si>
    <t>Local government B promotion and support of videos - $65 per hour</t>
  </si>
  <si>
    <r>
      <rPr>
        <b/>
        <sz val="9"/>
        <color theme="1"/>
        <rFont val="Arial"/>
        <family val="2"/>
      </rPr>
      <t>Salinity Remediation:</t>
    </r>
    <r>
      <rPr>
        <sz val="9"/>
        <color theme="1"/>
        <rFont val="Arial"/>
        <family val="2"/>
      </rPr>
      <t xml:space="preserve"> Soil and habitat improvement with salt tolerant native species in remnant areas together with fencing for stock exclusion on four (4) demonstration sites.  Incorporates volunteer and local community engagement with community planting days on site to broaden awareness.  Case study to be produced for each site at the end of the project including photopoint monitoring. Case studies to be shared on websites and social media to generate future interest.</t>
    </r>
  </si>
  <si>
    <t>Weed control by landholders, non-residual spray, chemicals only x4 sites</t>
  </si>
  <si>
    <t>·     funding for fencing materials is limited to a maximum of $6,000 per kilometre</t>
  </si>
  <si>
    <t>·     boundary fencing is ineligible for funding</t>
  </si>
  <si>
    <t>·     project specific travel is capped at 88c per kilometre</t>
  </si>
  <si>
    <t>·     a maximum of $6,000 per ha can be requested for weed control</t>
  </si>
  <si>
    <t>·     a maximum of $6,000 per ha can be requested for revegetation</t>
  </si>
  <si>
    <t>·     seedlings must be purchased for no more than $4 per stem</t>
  </si>
  <si>
    <t>·     a minimum of 800 stems per hectare must be planted</t>
  </si>
  <si>
    <t>·     local provenance species are preferred where possible</t>
  </si>
  <si>
    <t>·     watering is considered an in-kind contribution</t>
  </si>
  <si>
    <t>·     funds cannot be requested to pay landholders for site preparation or planting.</t>
  </si>
  <si>
    <t>Email: snrmo@dpird.wa.gov.au</t>
  </si>
  <si>
    <r>
      <rPr>
        <b/>
        <sz val="9"/>
        <color theme="1"/>
        <rFont val="Arial"/>
        <family val="2"/>
      </rPr>
      <t>Video Case Studies</t>
    </r>
    <r>
      <rPr>
        <sz val="9"/>
        <color theme="1"/>
        <rFont val="Arial"/>
        <family val="2"/>
      </rPr>
      <t>: Four (4) video case studies will be produced and promoted showcasing the experiences and outcomes of the four landholders in implementing regenerative salinity management strategies on farm to enable broader peer-to-peer learning.</t>
    </r>
  </si>
  <si>
    <t>(NB. Administration maximum is 15% of total State NRM grant requested activity budget for all other activities - i.e. don't include the administration costs when calculating)</t>
  </si>
  <si>
    <t>Project related insurances ($1100 per annum)</t>
  </si>
  <si>
    <t>Maximum admin 15%</t>
  </si>
  <si>
    <r>
      <t xml:space="preserve">Maximum administration request is 15% of the project budget for all </t>
    </r>
    <r>
      <rPr>
        <b/>
        <i/>
        <sz val="9"/>
        <color theme="1"/>
        <rFont val="Arial"/>
        <family val="2"/>
      </rPr>
      <t>other</t>
    </r>
    <r>
      <rPr>
        <i/>
        <sz val="9"/>
        <color theme="1"/>
        <rFont val="Arial"/>
        <family val="2"/>
      </rPr>
      <t xml:space="preserve"> activities</t>
    </r>
  </si>
  <si>
    <t>·     administration (operational expenses) maximum is 15% of grant request total for all other activities</t>
  </si>
  <si>
    <t>·     salary request annual maximum is $101,000 pa and  total 1.0 FTE; on-costs request maximum is 25% of funded salary</t>
  </si>
  <si>
    <t>(NB. Salary request annual maximum is $101,000 pa and total 1.0 FTE; on-costs request maximum is 25% of funded salary; salary and on-costs on separate rows; funded and in-kind on separate rows)</t>
  </si>
  <si>
    <t>Project Coordinator Salary on-costs (25% of funded salary)</t>
  </si>
  <si>
    <t>Project Coordinator Salary on-costs (25% of in-kind salary)</t>
  </si>
  <si>
    <t>·     salary request maximum is $101,000 in first year; must not exceed annual increase of 3%; and total 1.0 FTE per annum; on-costs request maximum is 25% of funded salary</t>
  </si>
  <si>
    <t>·     a maximum of $6,000 per ha can be requested for weed control, unless fully justified</t>
  </si>
  <si>
    <t>·     a maximum of $6,000 per ha can be requested for revegetation, unless fully justified</t>
  </si>
  <si>
    <t>Year: 2029</t>
  </si>
  <si>
    <t>Years:  2027 - 2029</t>
  </si>
  <si>
    <t>Community Stewardship Grants 2026 Workplan Template</t>
  </si>
  <si>
    <t>Separate your project into its main activities (a list of eligible activity types and funding limits is provided in the 2026 Guidelines): 
Describe the activity in detail (Column B) then input estimated start and finish dates (MM/YY) for that activity (Columns C and D). 
Keep your activities in chronological order, wherever possible.
Project administration (overheads) must be separate to other project activities.  Salaries and on-costs must be separate to other project activities. Please also separate items being requested for funding from those being provided in-kind to avoid calculation errors.
Be transparent about how the grant funds will be expended; more detail is better than less.
If you require more rows to input all of your activities, please use 'Insert Sheet Rows' to insert the new rows then copy the same number of rows of a blank (unused) Activity section and paste over the new rows to add the formatting of the automated calculations.</t>
  </si>
  <si>
    <t>For each activity:
Describe what is actually being delivered by each activity; the outputs or deliverables (Column M).  You can describe more than one measure for each activity.
Then input how you will measure what is achieved (Column N), followed by the number you plan to achieve (Column O).
See the 2026 Guidelines and the link provided in the application form for more information on Activities, Measures and Evidence.</t>
  </si>
  <si>
    <t>Total value of project in 2027</t>
  </si>
  <si>
    <r>
      <rPr>
        <b/>
        <sz val="9"/>
        <color theme="1"/>
        <rFont val="Arial"/>
        <family val="2"/>
      </rPr>
      <t>Catchment review and Management Plan:</t>
    </r>
    <r>
      <rPr>
        <sz val="9"/>
        <color theme="1"/>
        <rFont val="Arial"/>
        <family val="2"/>
      </rPr>
      <t xml:space="preserve">  A catchment-level review of the current hydrological landscape will be undertaken in 2027 by an experienced consultant and supported by DPIRD hydrology researchers and Partner Organisation expert. The review will focus on understanding the Salinity extent, risks, management practices, implications, and current knowledge levels of landholders. The review will involve a desktop study, alongside site visits to four landholders to understand and view their saline effected areas, and areas soon to be at risk. Where possible, sites will be aligned with historical sites where data has been collected previously to understand change in salinity over time. 
Insights will also be collected around the landholders’ current attitudes and knowledge towards managing salinity. A particular focus will be on understanding the generational knowledge gap of younger landholders as they haven’t had the same exposure to extension materials delivered 15-20 years ago. 
A catchment review report and a management plan for the four sites will be the key outputs delivered in 2027.</t>
    </r>
  </si>
  <si>
    <r>
      <t xml:space="preserve">Finish 
date
</t>
    </r>
    <r>
      <rPr>
        <sz val="9"/>
        <color theme="1"/>
        <rFont val="Arial"/>
        <family val="2"/>
      </rPr>
      <t>(MM/YY)</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</si>
</sst>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6" formatCode="&quot;$&quot;#,##0;[Red]\-&quot;$&quot;#,##0"/>
    <numFmt numFmtId="8" formatCode="&quot;$&quot;#,##0.00;[Red]\-&quot;$&quot;#,##0.00"/>
    <numFmt numFmtId="44" formatCode="_-&quot;$&quot;* #,##0.00_-;\-&quot;$&quot;* #,##0.00_-;_-&quot;$&quot;* &quot;-&quot;??_-;_-@_-"/>
    <numFmt numFmtId="164" formatCode="&quot;$&quot;#,##0.00"/>
    <numFmt numFmtId="165" formatCode="0.0"/>
    <numFmt numFmtId="166" formatCode="&quot;$&quot;#,##0"/>
    <numFmt numFmtId="167" formatCode="[$-C09]dd\-mmm\-yy;@"/>
  </numFmts>
  <fonts count="30" x14ac:knownFonts="1">
    <font>
      <sz val="11"/>
      <color theme="1"/>
      <name val="Calibri"/>
      <family val="2"/>
      <scheme val="minor"/>
    </font>
    <font>
      <b/>
      <sz val="11"/>
      <color theme="1"/>
      <name val="Calibri"/>
      <family val="2"/>
      <scheme val="minor"/>
    </font>
    <font>
      <b/>
      <sz val="14"/>
      <name val="Arial"/>
      <family val="2"/>
    </font>
    <font>
      <sz val="11"/>
      <color theme="1"/>
      <name val="Arial"/>
      <family val="2"/>
    </font>
    <font>
      <b/>
      <sz val="11"/>
      <color theme="1"/>
      <name val="Arial"/>
      <family val="2"/>
    </font>
    <font>
      <b/>
      <sz val="9"/>
      <color theme="1"/>
      <name val="Arial"/>
      <family val="2"/>
    </font>
    <font>
      <sz val="9"/>
      <color theme="1"/>
      <name val="Arial"/>
      <family val="2"/>
    </font>
    <font>
      <sz val="9"/>
      <name val="Arial"/>
      <family val="2"/>
    </font>
    <font>
      <u/>
      <sz val="11"/>
      <color theme="1"/>
      <name val="Calibri"/>
      <family val="2"/>
      <scheme val="minor"/>
    </font>
    <font>
      <i/>
      <sz val="9"/>
      <color theme="1"/>
      <name val="Arial"/>
      <family val="2"/>
    </font>
    <font>
      <sz val="11"/>
      <color theme="1"/>
      <name val="Calibri"/>
      <family val="2"/>
      <scheme val="minor"/>
    </font>
    <font>
      <i/>
      <sz val="9"/>
      <name val="Arial"/>
      <family val="2"/>
    </font>
    <font>
      <b/>
      <sz val="14"/>
      <color theme="1"/>
      <name val="Arial"/>
      <family val="2"/>
    </font>
    <font>
      <u/>
      <sz val="11"/>
      <color theme="1"/>
      <name val="Arial"/>
      <family val="2"/>
    </font>
    <font>
      <i/>
      <sz val="11"/>
      <color theme="1"/>
      <name val="Arial"/>
      <family val="2"/>
    </font>
    <font>
      <b/>
      <i/>
      <sz val="11"/>
      <color theme="1"/>
      <name val="Arial"/>
      <family val="2"/>
    </font>
    <font>
      <b/>
      <i/>
      <sz val="9"/>
      <color theme="1"/>
      <name val="Arial"/>
      <family val="2"/>
    </font>
    <font>
      <b/>
      <sz val="9"/>
      <name val="Arial"/>
      <family val="2"/>
    </font>
    <font>
      <i/>
      <sz val="9"/>
      <color theme="1"/>
      <name val="Calibri"/>
      <family val="2"/>
      <scheme val="minor"/>
    </font>
    <font>
      <b/>
      <sz val="12"/>
      <name val="Arial"/>
      <family val="2"/>
    </font>
    <font>
      <b/>
      <i/>
      <sz val="10"/>
      <name val="Arial"/>
      <family val="2"/>
    </font>
    <font>
      <b/>
      <i/>
      <sz val="11"/>
      <name val="Arial"/>
      <family val="2"/>
    </font>
    <font>
      <u/>
      <sz val="11"/>
      <color theme="10"/>
      <name val="Calibri"/>
      <family val="2"/>
      <scheme val="minor"/>
    </font>
    <font>
      <sz val="10"/>
      <color theme="1"/>
      <name val="Calibri"/>
      <family val="2"/>
      <scheme val="minor"/>
    </font>
    <font>
      <sz val="10"/>
      <color rgb="FF4D4D4D"/>
      <name val="Calibri"/>
      <family val="2"/>
      <scheme val="minor"/>
    </font>
    <font>
      <b/>
      <sz val="10"/>
      <color rgb="FFCE202D"/>
      <name val="Calibri"/>
      <family val="2"/>
      <scheme val="minor"/>
    </font>
    <font>
      <b/>
      <sz val="10"/>
      <color theme="1"/>
      <name val="Calibri"/>
      <family val="2"/>
      <scheme val="minor"/>
    </font>
    <font>
      <b/>
      <sz val="10"/>
      <name val="Calibri"/>
      <family val="2"/>
      <scheme val="minor"/>
    </font>
    <font>
      <sz val="10"/>
      <name val="Calibri"/>
      <family val="2"/>
      <scheme val="minor"/>
    </font>
    <font>
      <b/>
      <i/>
      <sz val="10"/>
      <name val="Calibri"/>
      <family val="2"/>
      <scheme val="minor"/>
    </font>
  </fonts>
  <fills count="12">
    <fill>
      <patternFill patternType="none"/>
    </fill>
    <fill>
      <patternFill patternType="gray125"/>
    </fill>
    <fill>
      <patternFill patternType="solid">
        <fgColor theme="6" tint="0.79998168889431442"/>
        <bgColor indexed="64"/>
      </patternFill>
    </fill>
    <fill>
      <patternFill patternType="solid">
        <fgColor theme="2" tint="-9.9978637043366805E-2"/>
        <bgColor indexed="64"/>
      </patternFill>
    </fill>
    <fill>
      <patternFill patternType="solid">
        <fgColor theme="8" tint="0.79998168889431442"/>
        <bgColor indexed="64"/>
      </patternFill>
    </fill>
    <fill>
      <patternFill patternType="solid">
        <fgColor theme="9" tint="0.79998168889431442"/>
        <bgColor indexed="64"/>
      </patternFill>
    </fill>
    <fill>
      <patternFill patternType="solid">
        <fgColor theme="2" tint="-0.249977111117893"/>
        <bgColor indexed="64"/>
      </patternFill>
    </fill>
    <fill>
      <patternFill patternType="solid">
        <fgColor theme="6" tint="0.59999389629810485"/>
        <bgColor indexed="64"/>
      </patternFill>
    </fill>
    <fill>
      <patternFill patternType="solid">
        <fgColor theme="8" tint="0.59999389629810485"/>
        <bgColor indexed="64"/>
      </patternFill>
    </fill>
    <fill>
      <patternFill patternType="solid">
        <fgColor theme="9" tint="0.59999389629810485"/>
        <bgColor indexed="64"/>
      </patternFill>
    </fill>
    <fill>
      <patternFill patternType="solid">
        <fgColor theme="0" tint="-0.14999847407452621"/>
        <bgColor indexed="64"/>
      </patternFill>
    </fill>
    <fill>
      <patternFill patternType="solid">
        <fgColor rgb="FFFFFF00"/>
        <bgColor indexed="64"/>
      </patternFill>
    </fill>
  </fills>
  <borders count="40">
    <border>
      <left/>
      <right/>
      <top/>
      <bottom/>
      <diagonal/>
    </border>
    <border>
      <left style="medium">
        <color indexed="64"/>
      </left>
      <right/>
      <top/>
      <bottom style="medium">
        <color indexed="64"/>
      </bottom>
      <diagonal/>
    </border>
    <border>
      <left/>
      <right/>
      <top/>
      <bottom style="hair">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thin">
        <color indexed="64"/>
      </top>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
      <left/>
      <right/>
      <top style="hair">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hair">
        <color indexed="64"/>
      </bottom>
      <diagonal/>
    </border>
    <border>
      <left style="thin">
        <color indexed="64"/>
      </left>
      <right style="thin">
        <color indexed="64"/>
      </right>
      <top/>
      <bottom style="hair">
        <color indexed="64"/>
      </bottom>
      <diagonal/>
    </border>
    <border>
      <left/>
      <right style="thin">
        <color indexed="64"/>
      </right>
      <top/>
      <bottom style="hair">
        <color indexed="64"/>
      </bottom>
      <diagonal/>
    </border>
    <border>
      <left style="thin">
        <color indexed="64"/>
      </left>
      <right/>
      <top style="hair">
        <color indexed="64"/>
      </top>
      <bottom/>
      <diagonal/>
    </border>
    <border>
      <left style="thin">
        <color indexed="64"/>
      </left>
      <right style="thin">
        <color indexed="64"/>
      </right>
      <top style="hair">
        <color indexed="64"/>
      </top>
      <bottom/>
      <diagonal/>
    </border>
    <border>
      <left/>
      <right style="thin">
        <color indexed="64"/>
      </right>
      <top style="hair">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top/>
      <bottom style="thin">
        <color indexed="64"/>
      </bottom>
      <diagonal/>
    </border>
    <border>
      <left style="thin">
        <color indexed="64"/>
      </left>
      <right style="medium">
        <color indexed="64"/>
      </right>
      <top/>
      <bottom/>
      <diagonal/>
    </border>
    <border>
      <left/>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thin">
        <color indexed="64"/>
      </bottom>
      <diagonal/>
    </border>
    <border>
      <left/>
      <right style="thin">
        <color indexed="64"/>
      </right>
      <top style="thin">
        <color indexed="64"/>
      </top>
      <bottom style="medium">
        <color indexed="64"/>
      </bottom>
      <diagonal/>
    </border>
    <border>
      <left/>
      <right style="medium">
        <color indexed="64"/>
      </right>
      <top style="thin">
        <color indexed="64"/>
      </top>
      <bottom/>
      <diagonal/>
    </border>
  </borders>
  <cellStyleXfs count="3">
    <xf numFmtId="0" fontId="0" fillId="0" borderId="0"/>
    <xf numFmtId="44" fontId="10" fillId="0" borderId="0" applyFont="0" applyFill="0" applyBorder="0" applyAlignment="0" applyProtection="0"/>
    <xf numFmtId="0" fontId="22" fillId="0" borderId="0" applyNumberFormat="0" applyFill="0" applyBorder="0" applyAlignment="0" applyProtection="0"/>
  </cellStyleXfs>
  <cellXfs count="352">
    <xf numFmtId="0" fontId="0" fillId="0" borderId="0" xfId="0"/>
    <xf numFmtId="0" fontId="3" fillId="0" borderId="0" xfId="0" applyFont="1"/>
    <xf numFmtId="0" fontId="5" fillId="3" borderId="6" xfId="0" applyFont="1" applyFill="1" applyBorder="1" applyAlignment="1">
      <alignment horizontal="center" vertical="center" wrapText="1"/>
    </xf>
    <xf numFmtId="0" fontId="5" fillId="2" borderId="3" xfId="0" applyFont="1" applyFill="1" applyBorder="1" applyAlignment="1">
      <alignment horizontal="center" vertical="center" wrapText="1"/>
    </xf>
    <xf numFmtId="0" fontId="5" fillId="4" borderId="3" xfId="0" applyFont="1" applyFill="1" applyBorder="1" applyAlignment="1">
      <alignment horizontal="center" vertical="center" wrapText="1"/>
    </xf>
    <xf numFmtId="0" fontId="5" fillId="5" borderId="3" xfId="0" applyFont="1" applyFill="1" applyBorder="1" applyAlignment="1">
      <alignment horizontal="center" vertical="center" wrapText="1"/>
    </xf>
    <xf numFmtId="0" fontId="3" fillId="0" borderId="0" xfId="0" applyFont="1" applyAlignment="1">
      <alignment horizontal="center" vertical="center"/>
    </xf>
    <xf numFmtId="0" fontId="7" fillId="0" borderId="9" xfId="0" applyFont="1" applyBorder="1" applyAlignment="1" applyProtection="1">
      <alignment horizontal="left" vertical="center" wrapText="1"/>
      <protection locked="0"/>
    </xf>
    <xf numFmtId="17" fontId="7" fillId="0" borderId="12" xfId="0" applyNumberFormat="1" applyFont="1" applyBorder="1" applyAlignment="1" applyProtection="1">
      <alignment horizontal="left" vertical="center" wrapText="1"/>
      <protection locked="0"/>
    </xf>
    <xf numFmtId="164" fontId="7" fillId="0" borderId="6" xfId="0" applyNumberFormat="1" applyFont="1" applyBorder="1" applyAlignment="1" applyProtection="1">
      <alignment horizontal="center" vertical="center" wrapText="1"/>
      <protection locked="0"/>
    </xf>
    <xf numFmtId="2" fontId="7" fillId="0" borderId="6" xfId="0" applyNumberFormat="1" applyFont="1" applyBorder="1" applyAlignment="1" applyProtection="1">
      <alignment horizontal="center" vertical="center" wrapText="1"/>
      <protection locked="0"/>
    </xf>
    <xf numFmtId="6" fontId="7" fillId="0" borderId="12" xfId="0" applyNumberFormat="1" applyFont="1" applyBorder="1" applyAlignment="1" applyProtection="1">
      <alignment horizontal="left" vertical="center" wrapText="1"/>
      <protection locked="0"/>
    </xf>
    <xf numFmtId="165" fontId="7" fillId="0" borderId="6" xfId="0" applyNumberFormat="1" applyFont="1" applyBorder="1" applyAlignment="1" applyProtection="1">
      <alignment horizontal="left" vertical="center" wrapText="1"/>
      <protection locked="0"/>
    </xf>
    <xf numFmtId="0" fontId="7" fillId="0" borderId="10" xfId="0" applyFont="1" applyBorder="1" applyAlignment="1" applyProtection="1">
      <alignment horizontal="left" vertical="center" wrapText="1"/>
      <protection locked="0"/>
    </xf>
    <xf numFmtId="17" fontId="7" fillId="0" borderId="0" xfId="0" applyNumberFormat="1" applyFont="1" applyAlignment="1" applyProtection="1">
      <alignment horizontal="left" vertical="center" wrapText="1"/>
      <protection locked="0"/>
    </xf>
    <xf numFmtId="164" fontId="7" fillId="0" borderId="7" xfId="0" applyNumberFormat="1" applyFont="1" applyBorder="1" applyAlignment="1" applyProtection="1">
      <alignment horizontal="center" vertical="center" wrapText="1"/>
      <protection locked="0"/>
    </xf>
    <xf numFmtId="2" fontId="7" fillId="0" borderId="7" xfId="0" applyNumberFormat="1" applyFont="1" applyBorder="1" applyAlignment="1" applyProtection="1">
      <alignment horizontal="center" vertical="center" wrapText="1"/>
      <protection locked="0"/>
    </xf>
    <xf numFmtId="6" fontId="7" fillId="0" borderId="0" xfId="0" applyNumberFormat="1" applyFont="1" applyAlignment="1" applyProtection="1">
      <alignment horizontal="left" vertical="center" wrapText="1"/>
      <protection locked="0"/>
    </xf>
    <xf numFmtId="165" fontId="7" fillId="0" borderId="7" xfId="0" applyNumberFormat="1" applyFont="1" applyBorder="1" applyAlignment="1" applyProtection="1">
      <alignment horizontal="left" vertical="center" wrapText="1"/>
      <protection locked="0"/>
    </xf>
    <xf numFmtId="0" fontId="6" fillId="0" borderId="10" xfId="0" applyFont="1" applyBorder="1" applyAlignment="1" applyProtection="1">
      <alignment horizontal="left" vertical="center" wrapText="1"/>
      <protection locked="0"/>
    </xf>
    <xf numFmtId="0" fontId="6" fillId="0" borderId="0" xfId="0" applyFont="1" applyAlignment="1" applyProtection="1">
      <alignment horizontal="left" vertical="center" wrapText="1"/>
      <protection locked="0"/>
    </xf>
    <xf numFmtId="164" fontId="6" fillId="0" borderId="7" xfId="0" applyNumberFormat="1" applyFont="1" applyBorder="1" applyAlignment="1" applyProtection="1">
      <alignment horizontal="center" vertical="center" wrapText="1"/>
      <protection locked="0"/>
    </xf>
    <xf numFmtId="2" fontId="6" fillId="0" borderId="7" xfId="0" applyNumberFormat="1" applyFont="1" applyBorder="1" applyAlignment="1" applyProtection="1">
      <alignment horizontal="center" vertical="center" wrapText="1"/>
      <protection locked="0"/>
    </xf>
    <xf numFmtId="6" fontId="6" fillId="0" borderId="0" xfId="0" applyNumberFormat="1" applyFont="1" applyAlignment="1" applyProtection="1">
      <alignment horizontal="left" vertical="center" wrapText="1"/>
      <protection locked="0"/>
    </xf>
    <xf numFmtId="165" fontId="6" fillId="0" borderId="7" xfId="0" applyNumberFormat="1" applyFont="1" applyBorder="1" applyAlignment="1" applyProtection="1">
      <alignment horizontal="left"/>
      <protection locked="0"/>
    </xf>
    <xf numFmtId="0" fontId="6" fillId="0" borderId="25" xfId="0" applyFont="1" applyBorder="1" applyAlignment="1" applyProtection="1">
      <alignment horizontal="left" vertical="center" wrapText="1"/>
      <protection locked="0"/>
    </xf>
    <xf numFmtId="0" fontId="6" fillId="0" borderId="16" xfId="0" applyFont="1" applyBorder="1" applyAlignment="1" applyProtection="1">
      <alignment horizontal="left" vertical="center" wrapText="1"/>
      <protection locked="0"/>
    </xf>
    <xf numFmtId="164" fontId="6" fillId="0" borderId="26" xfId="0" applyNumberFormat="1" applyFont="1" applyBorder="1" applyAlignment="1" applyProtection="1">
      <alignment horizontal="center" vertical="center" wrapText="1"/>
      <protection locked="0"/>
    </xf>
    <xf numFmtId="2" fontId="6" fillId="0" borderId="26" xfId="0" applyNumberFormat="1" applyFont="1" applyBorder="1" applyAlignment="1" applyProtection="1">
      <alignment horizontal="center" vertical="center" wrapText="1"/>
      <protection locked="0"/>
    </xf>
    <xf numFmtId="6" fontId="6" fillId="0" borderId="16" xfId="0" applyNumberFormat="1" applyFont="1" applyBorder="1" applyAlignment="1" applyProtection="1">
      <alignment horizontal="left" vertical="center" wrapText="1"/>
      <protection locked="0"/>
    </xf>
    <xf numFmtId="165" fontId="6" fillId="0" borderId="26" xfId="0" applyNumberFormat="1" applyFont="1" applyBorder="1" applyAlignment="1" applyProtection="1">
      <alignment horizontal="left"/>
      <protection locked="0"/>
    </xf>
    <xf numFmtId="0" fontId="7" fillId="0" borderId="16" xfId="0" applyFont="1" applyBorder="1" applyAlignment="1" applyProtection="1">
      <alignment vertical="center" wrapText="1"/>
      <protection locked="0"/>
    </xf>
    <xf numFmtId="0" fontId="7" fillId="0" borderId="0" xfId="0" applyFont="1" applyAlignment="1" applyProtection="1">
      <alignment vertical="center" wrapText="1"/>
      <protection locked="0"/>
    </xf>
    <xf numFmtId="38" fontId="5" fillId="5" borderId="4" xfId="0" applyNumberFormat="1" applyFont="1" applyFill="1" applyBorder="1" applyAlignment="1">
      <alignment horizontal="center" vertical="center" wrapText="1"/>
    </xf>
    <xf numFmtId="2" fontId="6" fillId="0" borderId="7" xfId="0" applyNumberFormat="1" applyFont="1" applyBorder="1" applyAlignment="1" applyProtection="1">
      <alignment horizontal="center"/>
      <protection locked="0"/>
    </xf>
    <xf numFmtId="2" fontId="6" fillId="0" borderId="26" xfId="0" applyNumberFormat="1" applyFont="1" applyBorder="1" applyAlignment="1" applyProtection="1">
      <alignment horizontal="center"/>
      <protection locked="0"/>
    </xf>
    <xf numFmtId="0" fontId="3" fillId="0" borderId="0" xfId="0" applyFont="1" applyAlignment="1">
      <alignment vertical="center"/>
    </xf>
    <xf numFmtId="0" fontId="3" fillId="0" borderId="0" xfId="0" applyFont="1" applyAlignment="1">
      <alignment wrapText="1"/>
    </xf>
    <xf numFmtId="165" fontId="5" fillId="5" borderId="3" xfId="0" applyNumberFormat="1" applyFont="1" applyFill="1" applyBorder="1" applyAlignment="1">
      <alignment horizontal="center" vertical="center" wrapText="1"/>
    </xf>
    <xf numFmtId="165" fontId="3" fillId="0" borderId="0" xfId="0" applyNumberFormat="1" applyFont="1" applyAlignment="1">
      <alignment horizontal="center" vertical="center"/>
    </xf>
    <xf numFmtId="165" fontId="3" fillId="0" borderId="0" xfId="0" applyNumberFormat="1" applyFont="1"/>
    <xf numFmtId="0" fontId="2" fillId="0" borderId="0" xfId="0" applyFont="1" applyAlignment="1">
      <alignment vertical="center"/>
    </xf>
    <xf numFmtId="0" fontId="0" fillId="0" borderId="0" xfId="0" applyAlignment="1">
      <alignment vertical="center"/>
    </xf>
    <xf numFmtId="0" fontId="11" fillId="0" borderId="0" xfId="0" applyFont="1" applyAlignment="1" applyProtection="1">
      <alignment horizontal="left" vertical="center" wrapText="1"/>
      <protection locked="0"/>
    </xf>
    <xf numFmtId="0" fontId="3" fillId="0" borderId="3" xfId="0" applyFont="1" applyBorder="1" applyAlignment="1">
      <alignment vertical="top" wrapText="1"/>
    </xf>
    <xf numFmtId="0" fontId="14" fillId="0" borderId="3" xfId="0" applyFont="1" applyBorder="1" applyAlignment="1">
      <alignment vertical="top" wrapText="1"/>
    </xf>
    <xf numFmtId="0" fontId="15" fillId="0" borderId="3" xfId="0" applyFont="1" applyBorder="1" applyAlignment="1">
      <alignment vertical="top" wrapText="1"/>
    </xf>
    <xf numFmtId="0" fontId="11" fillId="11" borderId="10" xfId="0" applyFont="1" applyFill="1" applyBorder="1" applyAlignment="1">
      <alignment horizontal="left" vertical="center" wrapText="1"/>
    </xf>
    <xf numFmtId="17" fontId="7" fillId="0" borderId="0" xfId="0" applyNumberFormat="1" applyFont="1" applyAlignment="1">
      <alignment horizontal="left" vertical="center" wrapText="1"/>
    </xf>
    <xf numFmtId="164" fontId="7" fillId="0" borderId="7" xfId="0" applyNumberFormat="1" applyFont="1" applyBorder="1" applyAlignment="1">
      <alignment horizontal="center" vertical="center" wrapText="1"/>
    </xf>
    <xf numFmtId="2" fontId="7" fillId="0" borderId="7" xfId="0" applyNumberFormat="1" applyFont="1" applyBorder="1" applyAlignment="1">
      <alignment horizontal="center" vertical="center" wrapText="1"/>
    </xf>
    <xf numFmtId="0" fontId="6" fillId="0" borderId="10" xfId="0" applyFont="1" applyBorder="1" applyAlignment="1">
      <alignment horizontal="left" vertical="center" wrapText="1"/>
    </xf>
    <xf numFmtId="0" fontId="6" fillId="0" borderId="0" xfId="0" applyFont="1" applyAlignment="1">
      <alignment horizontal="left" vertical="center" wrapText="1"/>
    </xf>
    <xf numFmtId="164" fontId="6" fillId="0" borderId="7" xfId="0" applyNumberFormat="1" applyFont="1" applyBorder="1" applyAlignment="1">
      <alignment horizontal="center" vertical="center" wrapText="1"/>
    </xf>
    <xf numFmtId="2" fontId="6" fillId="0" borderId="7" xfId="0" applyNumberFormat="1" applyFont="1" applyBorder="1" applyAlignment="1">
      <alignment horizontal="center" vertical="center" wrapText="1"/>
    </xf>
    <xf numFmtId="0" fontId="9" fillId="11" borderId="10" xfId="0" applyFont="1" applyFill="1" applyBorder="1" applyAlignment="1">
      <alignment horizontal="left" vertical="center" wrapText="1"/>
    </xf>
    <xf numFmtId="0" fontId="7" fillId="0" borderId="0" xfId="0" applyFont="1" applyAlignment="1">
      <alignment vertical="center" wrapText="1"/>
    </xf>
    <xf numFmtId="0" fontId="6" fillId="0" borderId="25" xfId="0" applyFont="1" applyBorder="1" applyAlignment="1">
      <alignment horizontal="left" vertical="center" wrapText="1"/>
    </xf>
    <xf numFmtId="0" fontId="6" fillId="0" borderId="16" xfId="0" applyFont="1" applyBorder="1" applyAlignment="1">
      <alignment horizontal="left" vertical="center" wrapText="1"/>
    </xf>
    <xf numFmtId="164" fontId="6" fillId="0" borderId="26" xfId="0" applyNumberFormat="1" applyFont="1" applyBorder="1" applyAlignment="1">
      <alignment horizontal="center" vertical="center" wrapText="1"/>
    </xf>
    <xf numFmtId="2" fontId="6" fillId="0" borderId="26" xfId="0" applyNumberFormat="1" applyFont="1" applyBorder="1" applyAlignment="1">
      <alignment horizontal="center" vertical="center" wrapText="1"/>
    </xf>
    <xf numFmtId="0" fontId="7" fillId="0" borderId="16" xfId="0" applyFont="1" applyBorder="1" applyAlignment="1">
      <alignment vertical="center" wrapText="1"/>
    </xf>
    <xf numFmtId="0" fontId="7" fillId="0" borderId="10" xfId="0" applyFont="1" applyBorder="1" applyAlignment="1">
      <alignment horizontal="left" vertical="center" wrapText="1"/>
    </xf>
    <xf numFmtId="0" fontId="4" fillId="0" borderId="17" xfId="0" applyFont="1" applyBorder="1" applyAlignment="1">
      <alignment horizontal="right" vertical="center" wrapText="1"/>
    </xf>
    <xf numFmtId="0" fontId="1" fillId="0" borderId="0" xfId="0" applyFont="1" applyAlignment="1">
      <alignment vertical="center"/>
    </xf>
    <xf numFmtId="0" fontId="3" fillId="0" borderId="0" xfId="0" applyFont="1" applyProtection="1">
      <protection locked="0"/>
    </xf>
    <xf numFmtId="165" fontId="3" fillId="0" borderId="7" xfId="0" applyNumberFormat="1" applyFont="1" applyBorder="1" applyProtection="1">
      <protection locked="0"/>
    </xf>
    <xf numFmtId="0" fontId="14" fillId="0" borderId="0" xfId="0" applyFont="1"/>
    <xf numFmtId="0" fontId="4" fillId="0" borderId="12" xfId="0" applyFont="1" applyBorder="1" applyAlignment="1" applyProtection="1">
      <alignment horizontal="right" vertical="center" wrapText="1"/>
      <protection locked="0"/>
    </xf>
    <xf numFmtId="0" fontId="11" fillId="0" borderId="12" xfId="0" applyFont="1" applyBorder="1" applyAlignment="1" applyProtection="1">
      <alignment horizontal="left" vertical="center" wrapText="1"/>
      <protection locked="0"/>
    </xf>
    <xf numFmtId="165" fontId="3" fillId="0" borderId="0" xfId="0" applyNumberFormat="1" applyFont="1" applyProtection="1">
      <protection locked="0"/>
    </xf>
    <xf numFmtId="165" fontId="6" fillId="0" borderId="10" xfId="0" applyNumberFormat="1" applyFont="1" applyBorder="1" applyAlignment="1">
      <alignment horizontal="center" vertical="center"/>
    </xf>
    <xf numFmtId="165" fontId="7" fillId="0" borderId="10" xfId="0" applyNumberFormat="1" applyFont="1" applyBorder="1" applyAlignment="1">
      <alignment horizontal="center" vertical="center" wrapText="1"/>
    </xf>
    <xf numFmtId="0" fontId="11" fillId="10" borderId="22" xfId="0" applyFont="1" applyFill="1" applyBorder="1" applyAlignment="1" applyProtection="1">
      <alignment horizontal="left" vertical="center" wrapText="1"/>
      <protection locked="0"/>
    </xf>
    <xf numFmtId="0" fontId="11" fillId="10" borderId="8" xfId="0" applyFont="1" applyFill="1" applyBorder="1" applyAlignment="1" applyProtection="1">
      <alignment horizontal="left" vertical="center" wrapText="1"/>
      <protection locked="0"/>
    </xf>
    <xf numFmtId="0" fontId="6" fillId="0" borderId="10" xfId="0" applyFont="1" applyBorder="1" applyAlignment="1" applyProtection="1">
      <alignment horizontal="left" vertical="top" wrapText="1"/>
      <protection locked="0"/>
    </xf>
    <xf numFmtId="0" fontId="5" fillId="0" borderId="9" xfId="0" applyFont="1" applyBorder="1" applyAlignment="1" applyProtection="1">
      <alignment horizontal="left" vertical="top" wrapText="1"/>
      <protection locked="0"/>
    </xf>
    <xf numFmtId="0" fontId="7" fillId="0" borderId="9" xfId="0" applyFont="1" applyBorder="1" applyAlignment="1" applyProtection="1">
      <alignment horizontal="left" vertical="top" wrapText="1"/>
      <protection locked="0"/>
    </xf>
    <xf numFmtId="0" fontId="6" fillId="0" borderId="9" xfId="0" applyFont="1" applyBorder="1" applyAlignment="1" applyProtection="1">
      <alignment horizontal="left" vertical="top" wrapText="1"/>
      <protection locked="0"/>
    </xf>
    <xf numFmtId="0" fontId="11" fillId="10" borderId="11" xfId="0" applyFont="1" applyFill="1" applyBorder="1" applyAlignment="1" applyProtection="1">
      <alignment horizontal="left" vertical="center" wrapText="1"/>
      <protection locked="0"/>
    </xf>
    <xf numFmtId="0" fontId="3" fillId="0" borderId="0" xfId="0" applyFont="1" applyAlignment="1" applyProtection="1">
      <alignment vertical="center"/>
      <protection locked="0"/>
    </xf>
    <xf numFmtId="0" fontId="7" fillId="0" borderId="6" xfId="0" applyFont="1" applyBorder="1" applyAlignment="1" applyProtection="1">
      <alignment horizontal="left" vertical="center" wrapText="1"/>
      <protection locked="0"/>
    </xf>
    <xf numFmtId="0" fontId="6" fillId="0" borderId="6" xfId="0" applyFont="1" applyBorder="1" applyAlignment="1" applyProtection="1">
      <alignment vertical="center" wrapText="1"/>
      <protection locked="0"/>
    </xf>
    <xf numFmtId="164" fontId="6" fillId="0" borderId="6" xfId="0" applyNumberFormat="1" applyFont="1" applyBorder="1" applyAlignment="1" applyProtection="1">
      <alignment horizontal="center" vertical="center" wrapText="1"/>
      <protection locked="0"/>
    </xf>
    <xf numFmtId="0" fontId="7" fillId="0" borderId="7" xfId="0" applyFont="1" applyBorder="1" applyAlignment="1" applyProtection="1">
      <alignment horizontal="left" vertical="center" wrapText="1"/>
      <protection locked="0"/>
    </xf>
    <xf numFmtId="0" fontId="6" fillId="0" borderId="7" xfId="0" applyFont="1" applyBorder="1" applyAlignment="1" applyProtection="1">
      <alignment vertical="center" wrapText="1"/>
      <protection locked="0"/>
    </xf>
    <xf numFmtId="0" fontId="6" fillId="0" borderId="7" xfId="0" applyFont="1" applyBorder="1" applyAlignment="1" applyProtection="1">
      <alignment horizontal="left" vertical="center" wrapText="1"/>
      <protection locked="0"/>
    </xf>
    <xf numFmtId="17" fontId="7" fillId="0" borderId="12" xfId="0" applyNumberFormat="1" applyFont="1" applyBorder="1" applyAlignment="1" applyProtection="1">
      <alignment vertical="center" wrapText="1"/>
      <protection locked="0"/>
    </xf>
    <xf numFmtId="0" fontId="6" fillId="0" borderId="12" xfId="0" applyFont="1" applyBorder="1" applyAlignment="1" applyProtection="1">
      <alignment horizontal="left" vertical="center" wrapText="1"/>
      <protection locked="0"/>
    </xf>
    <xf numFmtId="2" fontId="6" fillId="0" borderId="6" xfId="0" applyNumberFormat="1" applyFont="1" applyBorder="1" applyAlignment="1" applyProtection="1">
      <alignment horizontal="center" vertical="center" wrapText="1"/>
      <protection locked="0"/>
    </xf>
    <xf numFmtId="0" fontId="6" fillId="0" borderId="7" xfId="0" applyFont="1" applyBorder="1" applyAlignment="1">
      <alignment horizontal="left" vertical="center" wrapText="1"/>
    </xf>
    <xf numFmtId="165" fontId="6" fillId="0" borderId="7" xfId="0" applyNumberFormat="1" applyFont="1" applyBorder="1" applyAlignment="1">
      <alignment horizontal="center" vertical="center"/>
    </xf>
    <xf numFmtId="0" fontId="3" fillId="0" borderId="0" xfId="0" applyFont="1" applyAlignment="1" applyProtection="1">
      <alignment horizontal="center" vertical="center"/>
      <protection locked="0"/>
    </xf>
    <xf numFmtId="2" fontId="6" fillId="0" borderId="7" xfId="0" applyNumberFormat="1" applyFont="1" applyBorder="1" applyAlignment="1" applyProtection="1">
      <alignment horizontal="center" vertical="center"/>
      <protection locked="0"/>
    </xf>
    <xf numFmtId="6" fontId="6" fillId="0" borderId="12" xfId="0" applyNumberFormat="1" applyFont="1" applyBorder="1" applyAlignment="1" applyProtection="1">
      <alignment horizontal="left" vertical="center" wrapText="1"/>
      <protection locked="0"/>
    </xf>
    <xf numFmtId="2" fontId="6" fillId="0" borderId="26" xfId="0" applyNumberFormat="1" applyFont="1" applyBorder="1" applyAlignment="1" applyProtection="1">
      <alignment horizontal="center" vertical="center"/>
      <protection locked="0"/>
    </xf>
    <xf numFmtId="166" fontId="6" fillId="0" borderId="6" xfId="0" applyNumberFormat="1" applyFont="1" applyBorder="1" applyAlignment="1" applyProtection="1">
      <alignment horizontal="center" vertical="center" wrapText="1"/>
      <protection locked="0"/>
    </xf>
    <xf numFmtId="166" fontId="6" fillId="0" borderId="13" xfId="0" applyNumberFormat="1" applyFont="1" applyBorder="1" applyAlignment="1" applyProtection="1">
      <alignment horizontal="center" vertical="center" wrapText="1"/>
      <protection locked="0"/>
    </xf>
    <xf numFmtId="166" fontId="6" fillId="0" borderId="7" xfId="0" applyNumberFormat="1" applyFont="1" applyBorder="1" applyAlignment="1" applyProtection="1">
      <alignment horizontal="center" vertical="center" wrapText="1"/>
      <protection locked="0"/>
    </xf>
    <xf numFmtId="166" fontId="6" fillId="0" borderId="14" xfId="0" applyNumberFormat="1" applyFont="1" applyBorder="1" applyAlignment="1" applyProtection="1">
      <alignment horizontal="center" vertical="center" wrapText="1"/>
      <protection locked="0"/>
    </xf>
    <xf numFmtId="166" fontId="7" fillId="0" borderId="6" xfId="0" applyNumberFormat="1" applyFont="1" applyBorder="1" applyAlignment="1" applyProtection="1">
      <alignment horizontal="center" vertical="center" wrapText="1"/>
      <protection locked="0"/>
    </xf>
    <xf numFmtId="166" fontId="7" fillId="0" borderId="13" xfId="0" applyNumberFormat="1" applyFont="1" applyBorder="1" applyAlignment="1" applyProtection="1">
      <alignment horizontal="center" vertical="center" wrapText="1"/>
      <protection locked="0"/>
    </xf>
    <xf numFmtId="166" fontId="7" fillId="0" borderId="7" xfId="0" applyNumberFormat="1" applyFont="1" applyBorder="1" applyAlignment="1" applyProtection="1">
      <alignment horizontal="center" vertical="center" wrapText="1"/>
      <protection locked="0"/>
    </xf>
    <xf numFmtId="166" fontId="7" fillId="0" borderId="14" xfId="0" applyNumberFormat="1" applyFont="1" applyBorder="1" applyAlignment="1" applyProtection="1">
      <alignment horizontal="center" vertical="center" wrapText="1"/>
      <protection locked="0"/>
    </xf>
    <xf numFmtId="166" fontId="6" fillId="0" borderId="26" xfId="0" applyNumberFormat="1" applyFont="1" applyBorder="1" applyAlignment="1">
      <alignment horizontal="center" vertical="center" wrapText="1"/>
    </xf>
    <xf numFmtId="166" fontId="6" fillId="0" borderId="27" xfId="0" applyNumberFormat="1" applyFont="1" applyBorder="1" applyAlignment="1">
      <alignment horizontal="center" vertical="center" wrapText="1"/>
    </xf>
    <xf numFmtId="166" fontId="6" fillId="0" borderId="7" xfId="0" applyNumberFormat="1" applyFont="1" applyBorder="1" applyAlignment="1">
      <alignment horizontal="center" vertical="center" wrapText="1"/>
    </xf>
    <xf numFmtId="166" fontId="6" fillId="0" borderId="14" xfId="0" applyNumberFormat="1" applyFont="1" applyBorder="1" applyAlignment="1">
      <alignment horizontal="center" vertical="center" wrapText="1"/>
    </xf>
    <xf numFmtId="166" fontId="7" fillId="0" borderId="14" xfId="0" applyNumberFormat="1" applyFont="1" applyBorder="1" applyAlignment="1">
      <alignment horizontal="center" vertical="center" wrapText="1"/>
    </xf>
    <xf numFmtId="166" fontId="3" fillId="0" borderId="7" xfId="0" applyNumberFormat="1" applyFont="1" applyBorder="1" applyAlignment="1" applyProtection="1">
      <alignment vertical="center"/>
      <protection locked="0"/>
    </xf>
    <xf numFmtId="166" fontId="6" fillId="0" borderId="26" xfId="0" applyNumberFormat="1" applyFont="1" applyBorder="1" applyAlignment="1" applyProtection="1">
      <alignment horizontal="center" vertical="center" wrapText="1"/>
      <protection locked="0"/>
    </xf>
    <xf numFmtId="166" fontId="6" fillId="0" borderId="27" xfId="0" applyNumberFormat="1" applyFont="1" applyBorder="1" applyAlignment="1" applyProtection="1">
      <alignment horizontal="center" vertical="center" wrapText="1"/>
      <protection locked="0"/>
    </xf>
    <xf numFmtId="166" fontId="4" fillId="0" borderId="18" xfId="0" applyNumberFormat="1" applyFont="1" applyBorder="1" applyAlignment="1">
      <alignment horizontal="right" vertical="center" wrapText="1"/>
    </xf>
    <xf numFmtId="166" fontId="4" fillId="0" borderId="19" xfId="0" applyNumberFormat="1" applyFont="1" applyBorder="1" applyAlignment="1">
      <alignment horizontal="right" vertical="center" wrapText="1"/>
    </xf>
    <xf numFmtId="166" fontId="3" fillId="0" borderId="0" xfId="0" applyNumberFormat="1" applyFont="1" applyAlignment="1">
      <alignment vertical="center"/>
    </xf>
    <xf numFmtId="164" fontId="3" fillId="0" borderId="0" xfId="0" applyNumberFormat="1" applyFont="1"/>
    <xf numFmtId="166" fontId="6" fillId="0" borderId="3" xfId="0" applyNumberFormat="1" applyFont="1" applyBorder="1" applyAlignment="1">
      <alignment horizontal="center" vertical="center" wrapText="1"/>
    </xf>
    <xf numFmtId="166" fontId="6" fillId="0" borderId="6" xfId="0" applyNumberFormat="1" applyFont="1" applyBorder="1" applyAlignment="1" applyProtection="1">
      <alignment vertical="center"/>
      <protection locked="0"/>
    </xf>
    <xf numFmtId="166" fontId="6" fillId="0" borderId="7" xfId="0" applyNumberFormat="1" applyFont="1" applyBorder="1" applyAlignment="1" applyProtection="1">
      <alignment vertical="center"/>
      <protection locked="0"/>
    </xf>
    <xf numFmtId="166" fontId="9" fillId="0" borderId="0" xfId="1" applyNumberFormat="1" applyFont="1" applyAlignment="1" applyProtection="1">
      <alignment horizontal="right" vertical="center"/>
      <protection locked="0"/>
    </xf>
    <xf numFmtId="166" fontId="6" fillId="0" borderId="0" xfId="0" applyNumberFormat="1" applyFont="1" applyAlignment="1">
      <alignment vertical="center"/>
    </xf>
    <xf numFmtId="164" fontId="5" fillId="2" borderId="4" xfId="0" applyNumberFormat="1" applyFont="1" applyFill="1" applyBorder="1" applyAlignment="1">
      <alignment horizontal="center" vertical="center" wrapText="1"/>
    </xf>
    <xf numFmtId="164" fontId="4" fillId="0" borderId="12" xfId="0" applyNumberFormat="1" applyFont="1" applyBorder="1" applyAlignment="1" applyProtection="1">
      <alignment horizontal="right" vertical="center" wrapText="1"/>
      <protection locked="0"/>
    </xf>
    <xf numFmtId="164" fontId="3" fillId="0" borderId="0" xfId="0" applyNumberFormat="1" applyFont="1" applyProtection="1">
      <protection locked="0"/>
    </xf>
    <xf numFmtId="166" fontId="6" fillId="0" borderId="7" xfId="0" applyNumberFormat="1" applyFont="1" applyBorder="1" applyAlignment="1">
      <alignment vertical="center"/>
    </xf>
    <xf numFmtId="0" fontId="9" fillId="0" borderId="0" xfId="0" applyFont="1" applyAlignment="1" applyProtection="1">
      <alignment horizontal="right" vertical="center" wrapText="1"/>
      <protection locked="0"/>
    </xf>
    <xf numFmtId="164" fontId="9" fillId="0" borderId="0" xfId="1" applyNumberFormat="1" applyFont="1" applyAlignment="1" applyProtection="1">
      <alignment horizontal="right" vertical="center" wrapText="1"/>
      <protection locked="0"/>
    </xf>
    <xf numFmtId="0" fontId="6" fillId="0" borderId="0" xfId="0" applyFont="1" applyAlignment="1">
      <alignment vertical="center" wrapText="1"/>
    </xf>
    <xf numFmtId="165" fontId="7" fillId="0" borderId="6" xfId="0" applyNumberFormat="1" applyFont="1" applyBorder="1" applyAlignment="1" applyProtection="1">
      <alignment horizontal="center" vertical="center" wrapText="1"/>
      <protection locked="0"/>
    </xf>
    <xf numFmtId="165" fontId="3" fillId="0" borderId="7" xfId="0" applyNumberFormat="1" applyFont="1" applyBorder="1" applyAlignment="1" applyProtection="1">
      <alignment horizontal="center" vertical="center"/>
      <protection locked="0"/>
    </xf>
    <xf numFmtId="165" fontId="7" fillId="0" borderId="7" xfId="0" applyNumberFormat="1" applyFont="1" applyBorder="1" applyAlignment="1" applyProtection="1">
      <alignment horizontal="center" vertical="center" wrapText="1"/>
      <protection locked="0"/>
    </xf>
    <xf numFmtId="165" fontId="6" fillId="0" borderId="7" xfId="0" applyNumberFormat="1" applyFont="1" applyBorder="1" applyAlignment="1" applyProtection="1">
      <alignment horizontal="center" vertical="center"/>
      <protection locked="0"/>
    </xf>
    <xf numFmtId="165" fontId="6" fillId="0" borderId="6" xfId="0" applyNumberFormat="1" applyFont="1" applyBorder="1" applyAlignment="1" applyProtection="1">
      <alignment horizontal="center" vertical="center"/>
      <protection locked="0"/>
    </xf>
    <xf numFmtId="165" fontId="6" fillId="0" borderId="26" xfId="0" applyNumberFormat="1" applyFont="1" applyBorder="1" applyAlignment="1" applyProtection="1">
      <alignment horizontal="center" vertical="center"/>
      <protection locked="0"/>
    </xf>
    <xf numFmtId="165" fontId="3" fillId="0" borderId="0" xfId="0" applyNumberFormat="1" applyFont="1" applyAlignment="1" applyProtection="1">
      <alignment horizontal="center" vertical="center"/>
      <protection locked="0"/>
    </xf>
    <xf numFmtId="6" fontId="7" fillId="0" borderId="7" xfId="0" applyNumberFormat="1" applyFont="1" applyBorder="1" applyAlignment="1" applyProtection="1">
      <alignment horizontal="center" vertical="center" wrapText="1"/>
      <protection locked="0"/>
    </xf>
    <xf numFmtId="165" fontId="6" fillId="0" borderId="6" xfId="0" applyNumberFormat="1" applyFont="1" applyBorder="1" applyAlignment="1">
      <alignment horizontal="center" vertical="center"/>
    </xf>
    <xf numFmtId="165" fontId="7" fillId="0" borderId="7" xfId="0" applyNumberFormat="1" applyFont="1" applyBorder="1" applyAlignment="1">
      <alignment horizontal="center" vertical="center" wrapText="1"/>
    </xf>
    <xf numFmtId="0" fontId="6" fillId="0" borderId="6" xfId="0" applyFont="1" applyBorder="1" applyAlignment="1" applyProtection="1">
      <alignment horizontal="left" vertical="center" wrapText="1"/>
      <protection locked="0"/>
    </xf>
    <xf numFmtId="2" fontId="6" fillId="0" borderId="7" xfId="0" applyNumberFormat="1" applyFont="1" applyBorder="1" applyAlignment="1">
      <alignment horizontal="left" vertical="center" wrapText="1"/>
    </xf>
    <xf numFmtId="2" fontId="7" fillId="0" borderId="7" xfId="0" applyNumberFormat="1" applyFont="1" applyBorder="1" applyAlignment="1">
      <alignment horizontal="left" vertical="center" wrapText="1"/>
    </xf>
    <xf numFmtId="166" fontId="9" fillId="0" borderId="0" xfId="0" applyNumberFormat="1" applyFont="1" applyAlignment="1" applyProtection="1">
      <alignment horizontal="right" vertical="center" wrapText="1"/>
      <protection locked="0"/>
    </xf>
    <xf numFmtId="0" fontId="9" fillId="10" borderId="33" xfId="0" applyFont="1" applyFill="1" applyBorder="1" applyAlignment="1" applyProtection="1">
      <alignment horizontal="left" vertical="center" wrapText="1"/>
      <protection locked="0"/>
    </xf>
    <xf numFmtId="164" fontId="9" fillId="10" borderId="8" xfId="0" applyNumberFormat="1" applyFont="1" applyFill="1" applyBorder="1" applyAlignment="1" applyProtection="1">
      <alignment horizontal="center" vertical="center" wrapText="1"/>
      <protection locked="0"/>
    </xf>
    <xf numFmtId="2" fontId="9" fillId="10" borderId="8" xfId="0" applyNumberFormat="1" applyFont="1" applyFill="1" applyBorder="1" applyAlignment="1" applyProtection="1">
      <alignment horizontal="center" vertical="center" wrapText="1"/>
      <protection locked="0"/>
    </xf>
    <xf numFmtId="166" fontId="9" fillId="10" borderId="8" xfId="0" applyNumberFormat="1" applyFont="1" applyFill="1" applyBorder="1" applyAlignment="1" applyProtection="1">
      <alignment horizontal="center" vertical="center" wrapText="1"/>
      <protection locked="0"/>
    </xf>
    <xf numFmtId="166" fontId="9" fillId="10" borderId="15" xfId="0" applyNumberFormat="1" applyFont="1" applyFill="1" applyBorder="1" applyAlignment="1" applyProtection="1">
      <alignment horizontal="center" vertical="center" wrapText="1"/>
      <protection locked="0"/>
    </xf>
    <xf numFmtId="166" fontId="9" fillId="10" borderId="8" xfId="0" applyNumberFormat="1" applyFont="1" applyFill="1" applyBorder="1" applyAlignment="1" applyProtection="1">
      <alignment vertical="center"/>
      <protection locked="0"/>
    </xf>
    <xf numFmtId="164" fontId="9" fillId="10" borderId="8" xfId="0" applyNumberFormat="1" applyFont="1" applyFill="1" applyBorder="1" applyAlignment="1" applyProtection="1">
      <alignment horizontal="left" vertical="center" wrapText="1"/>
      <protection locked="0"/>
    </xf>
    <xf numFmtId="2" fontId="9" fillId="10" borderId="8" xfId="0" applyNumberFormat="1" applyFont="1" applyFill="1" applyBorder="1" applyAlignment="1" applyProtection="1">
      <alignment horizontal="center" vertical="center"/>
      <protection locked="0"/>
    </xf>
    <xf numFmtId="165" fontId="9" fillId="10" borderId="8" xfId="0" applyNumberFormat="1" applyFont="1" applyFill="1" applyBorder="1" applyAlignment="1" applyProtection="1">
      <alignment horizontal="center" vertical="center"/>
      <protection locked="0"/>
    </xf>
    <xf numFmtId="0" fontId="14" fillId="10" borderId="0" xfId="0" applyFont="1" applyFill="1" applyProtection="1">
      <protection locked="0"/>
    </xf>
    <xf numFmtId="0" fontId="11" fillId="10" borderId="11" xfId="0" applyFont="1" applyFill="1" applyBorder="1" applyAlignment="1" applyProtection="1">
      <alignment horizontal="center" vertical="center" wrapText="1"/>
      <protection locked="0"/>
    </xf>
    <xf numFmtId="2" fontId="11" fillId="10" borderId="8" xfId="0" applyNumberFormat="1" applyFont="1" applyFill="1" applyBorder="1" applyAlignment="1" applyProtection="1">
      <alignment horizontal="center" vertical="center"/>
      <protection locked="0"/>
    </xf>
    <xf numFmtId="165" fontId="11" fillId="10" borderId="8" xfId="0" applyNumberFormat="1" applyFont="1" applyFill="1" applyBorder="1" applyAlignment="1" applyProtection="1">
      <alignment horizontal="center" vertical="center"/>
      <protection locked="0"/>
    </xf>
    <xf numFmtId="0" fontId="11" fillId="10" borderId="11" xfId="0" applyFont="1" applyFill="1" applyBorder="1" applyAlignment="1" applyProtection="1">
      <alignment horizontal="center" vertical="top" wrapText="1"/>
      <protection locked="0"/>
    </xf>
    <xf numFmtId="0" fontId="9" fillId="10" borderId="33" xfId="0" applyFont="1" applyFill="1" applyBorder="1" applyAlignment="1" applyProtection="1">
      <alignment horizontal="center" vertical="center" wrapText="1"/>
      <protection locked="0"/>
    </xf>
    <xf numFmtId="166" fontId="9" fillId="10" borderId="8" xfId="0" applyNumberFormat="1" applyFont="1" applyFill="1" applyBorder="1" applyAlignment="1" applyProtection="1">
      <alignment horizontal="center" vertical="center"/>
      <protection locked="0"/>
    </xf>
    <xf numFmtId="0" fontId="14" fillId="10" borderId="0" xfId="0" applyFont="1" applyFill="1" applyAlignment="1" applyProtection="1">
      <alignment horizontal="center"/>
      <protection locked="0"/>
    </xf>
    <xf numFmtId="0" fontId="9" fillId="10" borderId="0" xfId="0" applyFont="1" applyFill="1" applyAlignment="1" applyProtection="1">
      <alignment horizontal="left" vertical="center" wrapText="1"/>
      <protection locked="0"/>
    </xf>
    <xf numFmtId="2" fontId="9" fillId="10" borderId="7" xfId="0" applyNumberFormat="1" applyFont="1" applyFill="1" applyBorder="1" applyAlignment="1" applyProtection="1">
      <alignment horizontal="center" vertical="center" wrapText="1"/>
      <protection locked="0"/>
    </xf>
    <xf numFmtId="164" fontId="9" fillId="10" borderId="7" xfId="0" applyNumberFormat="1" applyFont="1" applyFill="1" applyBorder="1" applyAlignment="1" applyProtection="1">
      <alignment horizontal="center" vertical="center" wrapText="1"/>
      <protection locked="0"/>
    </xf>
    <xf numFmtId="166" fontId="9" fillId="10" borderId="7" xfId="0" applyNumberFormat="1" applyFont="1" applyFill="1" applyBorder="1" applyAlignment="1" applyProtection="1">
      <alignment horizontal="center" vertical="center" wrapText="1"/>
      <protection locked="0"/>
    </xf>
    <xf numFmtId="166" fontId="9" fillId="10" borderId="14" xfId="0" applyNumberFormat="1" applyFont="1" applyFill="1" applyBorder="1" applyAlignment="1" applyProtection="1">
      <alignment horizontal="center" vertical="center" wrapText="1"/>
      <protection locked="0"/>
    </xf>
    <xf numFmtId="0" fontId="11" fillId="10" borderId="8" xfId="0" applyFont="1" applyFill="1" applyBorder="1" applyAlignment="1" applyProtection="1">
      <alignment horizontal="center" vertical="center" wrapText="1"/>
      <protection locked="0"/>
    </xf>
    <xf numFmtId="0" fontId="9" fillId="10" borderId="0" xfId="0" applyFont="1" applyFill="1" applyAlignment="1" applyProtection="1">
      <alignment horizontal="center" vertical="center" wrapText="1"/>
      <protection locked="0"/>
    </xf>
    <xf numFmtId="0" fontId="9" fillId="0" borderId="0" xfId="0" applyFont="1"/>
    <xf numFmtId="0" fontId="9" fillId="0" borderId="0" xfId="0" applyFont="1" applyAlignment="1">
      <alignment vertical="center"/>
    </xf>
    <xf numFmtId="0" fontId="9" fillId="0" borderId="0" xfId="0" applyFont="1" applyAlignment="1">
      <alignment horizontal="center" vertical="center"/>
    </xf>
    <xf numFmtId="166" fontId="9" fillId="0" borderId="0" xfId="0" applyNumberFormat="1" applyFont="1" applyAlignment="1">
      <alignment vertical="center"/>
    </xf>
    <xf numFmtId="166" fontId="18" fillId="0" borderId="0" xfId="0" applyNumberFormat="1" applyFont="1" applyAlignment="1">
      <alignment vertical="center"/>
    </xf>
    <xf numFmtId="0" fontId="18" fillId="0" borderId="0" xfId="0" applyFont="1" applyAlignment="1">
      <alignment vertical="center" wrapText="1"/>
    </xf>
    <xf numFmtId="165" fontId="9" fillId="0" borderId="0" xfId="0" applyNumberFormat="1" applyFont="1" applyAlignment="1">
      <alignment horizontal="center" vertical="center"/>
    </xf>
    <xf numFmtId="166" fontId="4" fillId="0" borderId="18" xfId="0" applyNumberFormat="1" applyFont="1" applyBorder="1" applyAlignment="1">
      <alignment horizontal="center" vertical="center" wrapText="1"/>
    </xf>
    <xf numFmtId="166" fontId="4" fillId="0" borderId="19" xfId="0" applyNumberFormat="1" applyFont="1" applyBorder="1" applyAlignment="1">
      <alignment horizontal="center" vertical="center" wrapText="1"/>
    </xf>
    <xf numFmtId="166" fontId="4" fillId="0" borderId="20" xfId="0" applyNumberFormat="1" applyFont="1" applyBorder="1" applyAlignment="1">
      <alignment horizontal="center" vertical="center"/>
    </xf>
    <xf numFmtId="0" fontId="11" fillId="10" borderId="2" xfId="0" applyFont="1" applyFill="1" applyBorder="1" applyAlignment="1" applyProtection="1">
      <alignment horizontal="left" vertical="center" wrapText="1"/>
      <protection locked="0"/>
    </xf>
    <xf numFmtId="164" fontId="11" fillId="10" borderId="23" xfId="0" applyNumberFormat="1" applyFont="1" applyFill="1" applyBorder="1" applyAlignment="1" applyProtection="1">
      <alignment horizontal="center" vertical="center" wrapText="1"/>
      <protection locked="0"/>
    </xf>
    <xf numFmtId="2" fontId="11" fillId="10" borderId="23" xfId="0" applyNumberFormat="1" applyFont="1" applyFill="1" applyBorder="1" applyAlignment="1" applyProtection="1">
      <alignment horizontal="center" vertical="center" wrapText="1"/>
      <protection locked="0"/>
    </xf>
    <xf numFmtId="6" fontId="11" fillId="10" borderId="2" xfId="0" applyNumberFormat="1" applyFont="1" applyFill="1" applyBorder="1" applyAlignment="1" applyProtection="1">
      <alignment horizontal="left" vertical="center" wrapText="1"/>
      <protection locked="0"/>
    </xf>
    <xf numFmtId="2" fontId="11" fillId="10" borderId="23" xfId="0" applyNumberFormat="1" applyFont="1" applyFill="1" applyBorder="1" applyAlignment="1" applyProtection="1">
      <alignment horizontal="center"/>
      <protection locked="0"/>
    </xf>
    <xf numFmtId="165" fontId="11" fillId="10" borderId="23" xfId="0" applyNumberFormat="1" applyFont="1" applyFill="1" applyBorder="1" applyAlignment="1" applyProtection="1">
      <alignment horizontal="left"/>
      <protection locked="0"/>
    </xf>
    <xf numFmtId="6" fontId="9" fillId="10" borderId="0" xfId="0" applyNumberFormat="1" applyFont="1" applyFill="1" applyAlignment="1" applyProtection="1">
      <alignment horizontal="left" vertical="center" wrapText="1"/>
      <protection locked="0"/>
    </xf>
    <xf numFmtId="2" fontId="9" fillId="10" borderId="7" xfId="0" applyNumberFormat="1" applyFont="1" applyFill="1" applyBorder="1" applyAlignment="1" applyProtection="1">
      <alignment horizontal="center"/>
      <protection locked="0"/>
    </xf>
    <xf numFmtId="165" fontId="9" fillId="10" borderId="7" xfId="0" applyNumberFormat="1" applyFont="1" applyFill="1" applyBorder="1" applyAlignment="1" applyProtection="1">
      <alignment horizontal="left"/>
      <protection locked="0"/>
    </xf>
    <xf numFmtId="0" fontId="9" fillId="10" borderId="2" xfId="0" applyFont="1" applyFill="1" applyBorder="1" applyAlignment="1" applyProtection="1">
      <alignment horizontal="left" vertical="center" wrapText="1"/>
      <protection locked="0"/>
    </xf>
    <xf numFmtId="164" fontId="9" fillId="10" borderId="23" xfId="0" applyNumberFormat="1" applyFont="1" applyFill="1" applyBorder="1" applyAlignment="1" applyProtection="1">
      <alignment horizontal="center" vertical="center" wrapText="1"/>
      <protection locked="0"/>
    </xf>
    <xf numFmtId="2" fontId="9" fillId="10" borderId="23" xfId="0" applyNumberFormat="1" applyFont="1" applyFill="1" applyBorder="1" applyAlignment="1" applyProtection="1">
      <alignment horizontal="center" vertical="center" wrapText="1"/>
      <protection locked="0"/>
    </xf>
    <xf numFmtId="6" fontId="9" fillId="10" borderId="2" xfId="0" applyNumberFormat="1" applyFont="1" applyFill="1" applyBorder="1" applyAlignment="1" applyProtection="1">
      <alignment horizontal="left" vertical="center" wrapText="1"/>
      <protection locked="0"/>
    </xf>
    <xf numFmtId="2" fontId="9" fillId="10" borderId="23" xfId="0" applyNumberFormat="1" applyFont="1" applyFill="1" applyBorder="1" applyAlignment="1" applyProtection="1">
      <alignment horizontal="center"/>
      <protection locked="0"/>
    </xf>
    <xf numFmtId="165" fontId="9" fillId="10" borderId="23" xfId="0" applyNumberFormat="1" applyFont="1" applyFill="1" applyBorder="1" applyAlignment="1" applyProtection="1">
      <alignment horizontal="left"/>
      <protection locked="0"/>
    </xf>
    <xf numFmtId="166" fontId="9" fillId="0" borderId="0" xfId="0" applyNumberFormat="1" applyFont="1" applyAlignment="1" applyProtection="1">
      <alignment horizontal="center" vertical="center"/>
      <protection locked="0"/>
    </xf>
    <xf numFmtId="166" fontId="9" fillId="0" borderId="0" xfId="1" applyNumberFormat="1" applyFont="1" applyAlignment="1" applyProtection="1">
      <alignment horizontal="center" vertical="center"/>
      <protection locked="0"/>
    </xf>
    <xf numFmtId="166" fontId="0" fillId="0" borderId="0" xfId="0" applyNumberFormat="1" applyAlignment="1">
      <alignment horizontal="center" vertical="center"/>
    </xf>
    <xf numFmtId="166" fontId="6" fillId="0" borderId="0" xfId="0" applyNumberFormat="1" applyFont="1" applyAlignment="1">
      <alignment horizontal="center" vertical="center"/>
    </xf>
    <xf numFmtId="0" fontId="9" fillId="10" borderId="0" xfId="0" applyFont="1" applyFill="1" applyAlignment="1" applyProtection="1">
      <alignment horizontal="left"/>
      <protection locked="0"/>
    </xf>
    <xf numFmtId="165" fontId="9" fillId="10" borderId="23" xfId="0" applyNumberFormat="1" applyFont="1" applyFill="1" applyBorder="1" applyAlignment="1" applyProtection="1">
      <alignment horizontal="center"/>
      <protection locked="0"/>
    </xf>
    <xf numFmtId="6" fontId="9" fillId="10" borderId="11" xfId="0" applyNumberFormat="1" applyFont="1" applyFill="1" applyBorder="1" applyAlignment="1" applyProtection="1">
      <alignment horizontal="left" vertical="center" wrapText="1"/>
      <protection locked="0"/>
    </xf>
    <xf numFmtId="2" fontId="9" fillId="10" borderId="8" xfId="0" applyNumberFormat="1" applyFont="1" applyFill="1" applyBorder="1" applyAlignment="1" applyProtection="1">
      <alignment horizontal="center"/>
      <protection locked="0"/>
    </xf>
    <xf numFmtId="165" fontId="9" fillId="10" borderId="8" xfId="0" applyNumberFormat="1" applyFont="1" applyFill="1" applyBorder="1" applyAlignment="1" applyProtection="1">
      <alignment horizontal="center"/>
      <protection locked="0"/>
    </xf>
    <xf numFmtId="166" fontId="4" fillId="0" borderId="20" xfId="1" applyNumberFormat="1" applyFont="1" applyFill="1" applyBorder="1" applyProtection="1"/>
    <xf numFmtId="0" fontId="12" fillId="0" borderId="28" xfId="0" applyFont="1" applyBorder="1" applyAlignment="1">
      <alignment vertical="center"/>
    </xf>
    <xf numFmtId="0" fontId="4" fillId="10" borderId="37" xfId="0" applyFont="1" applyFill="1" applyBorder="1" applyAlignment="1">
      <alignment vertical="center"/>
    </xf>
    <xf numFmtId="0" fontId="3" fillId="0" borderId="12" xfId="0" applyFont="1" applyBorder="1" applyAlignment="1">
      <alignment vertical="center"/>
    </xf>
    <xf numFmtId="0" fontId="4" fillId="0" borderId="31" xfId="0" applyFont="1" applyBorder="1" applyAlignment="1">
      <alignment horizontal="right" vertical="center"/>
    </xf>
    <xf numFmtId="0" fontId="6" fillId="0" borderId="25" xfId="0" applyFont="1" applyBorder="1" applyAlignment="1">
      <alignment horizontal="left" vertical="top" wrapText="1"/>
    </xf>
    <xf numFmtId="164" fontId="7" fillId="0" borderId="6" xfId="0" applyNumberFormat="1" applyFont="1" applyBorder="1" applyAlignment="1">
      <alignment horizontal="center" vertical="center" wrapText="1"/>
    </xf>
    <xf numFmtId="164" fontId="11" fillId="10" borderId="23" xfId="0" applyNumberFormat="1" applyFont="1" applyFill="1" applyBorder="1" applyAlignment="1">
      <alignment horizontal="center" vertical="center" wrapText="1"/>
    </xf>
    <xf numFmtId="164" fontId="9" fillId="10" borderId="7" xfId="0" applyNumberFormat="1" applyFont="1" applyFill="1" applyBorder="1" applyAlignment="1">
      <alignment horizontal="center" vertical="center" wrapText="1"/>
    </xf>
    <xf numFmtId="164" fontId="9" fillId="10" borderId="23" xfId="0" applyNumberFormat="1" applyFont="1" applyFill="1" applyBorder="1" applyAlignment="1">
      <alignment horizontal="center" vertical="center" wrapText="1"/>
    </xf>
    <xf numFmtId="166" fontId="6" fillId="0" borderId="6" xfId="0" applyNumberFormat="1" applyFont="1" applyBorder="1" applyAlignment="1">
      <alignment horizontal="center" vertical="center"/>
    </xf>
    <xf numFmtId="166" fontId="6" fillId="0" borderId="7" xfId="0" applyNumberFormat="1" applyFont="1" applyBorder="1" applyAlignment="1">
      <alignment horizontal="center" vertical="center"/>
    </xf>
    <xf numFmtId="166" fontId="9" fillId="10" borderId="23" xfId="0" applyNumberFormat="1" applyFont="1" applyFill="1" applyBorder="1" applyAlignment="1">
      <alignment horizontal="center" vertical="center"/>
    </xf>
    <xf numFmtId="166" fontId="9" fillId="10" borderId="8" xfId="0" applyNumberFormat="1" applyFont="1" applyFill="1" applyBorder="1" applyAlignment="1">
      <alignment horizontal="center" vertical="center"/>
    </xf>
    <xf numFmtId="164" fontId="5" fillId="2" borderId="5" xfId="0" applyNumberFormat="1" applyFont="1" applyFill="1" applyBorder="1" applyAlignment="1">
      <alignment horizontal="center" vertical="center" wrapText="1"/>
    </xf>
    <xf numFmtId="164" fontId="4" fillId="0" borderId="39" xfId="0" applyNumberFormat="1" applyFont="1" applyBorder="1" applyAlignment="1">
      <alignment horizontal="right" vertical="center" wrapText="1"/>
    </xf>
    <xf numFmtId="166" fontId="11" fillId="10" borderId="23" xfId="0" applyNumberFormat="1" applyFont="1" applyFill="1" applyBorder="1" applyAlignment="1" applyProtection="1">
      <alignment horizontal="center" vertical="center" wrapText="1"/>
      <protection locked="0"/>
    </xf>
    <xf numFmtId="166" fontId="9" fillId="10" borderId="23" xfId="0" applyNumberFormat="1" applyFont="1" applyFill="1" applyBorder="1" applyAlignment="1" applyProtection="1">
      <alignment horizontal="center" vertical="center" wrapText="1"/>
      <protection locked="0"/>
    </xf>
    <xf numFmtId="166" fontId="3" fillId="0" borderId="0" xfId="0" applyNumberFormat="1" applyFont="1"/>
    <xf numFmtId="167" fontId="5" fillId="3" borderId="6" xfId="0" applyNumberFormat="1" applyFont="1" applyFill="1" applyBorder="1" applyAlignment="1">
      <alignment horizontal="center" vertical="center" wrapText="1"/>
    </xf>
    <xf numFmtId="167" fontId="7" fillId="0" borderId="6" xfId="0" applyNumberFormat="1" applyFont="1" applyBorder="1" applyAlignment="1" applyProtection="1">
      <alignment horizontal="center" vertical="center" wrapText="1"/>
      <protection locked="0"/>
    </xf>
    <xf numFmtId="167" fontId="7" fillId="0" borderId="13" xfId="0" applyNumberFormat="1" applyFont="1" applyBorder="1" applyAlignment="1" applyProtection="1">
      <alignment horizontal="center" vertical="center" wrapText="1"/>
      <protection locked="0"/>
    </xf>
    <xf numFmtId="167" fontId="7" fillId="0" borderId="7" xfId="0" applyNumberFormat="1" applyFont="1" applyBorder="1" applyAlignment="1" applyProtection="1">
      <alignment horizontal="center" vertical="center" wrapText="1"/>
      <protection locked="0"/>
    </xf>
    <xf numFmtId="167" fontId="7" fillId="0" borderId="14" xfId="0" applyNumberFormat="1" applyFont="1" applyBorder="1" applyAlignment="1" applyProtection="1">
      <alignment horizontal="center" vertical="center" wrapText="1"/>
      <protection locked="0"/>
    </xf>
    <xf numFmtId="167" fontId="11" fillId="10" borderId="23" xfId="0" applyNumberFormat="1" applyFont="1" applyFill="1" applyBorder="1" applyAlignment="1" applyProtection="1">
      <alignment horizontal="center" vertical="center" wrapText="1"/>
      <protection locked="0"/>
    </xf>
    <xf numFmtId="167" fontId="11" fillId="10" borderId="24" xfId="0" applyNumberFormat="1" applyFont="1" applyFill="1" applyBorder="1" applyAlignment="1" applyProtection="1">
      <alignment horizontal="center" vertical="center" wrapText="1"/>
      <protection locked="0"/>
    </xf>
    <xf numFmtId="167" fontId="6" fillId="0" borderId="7" xfId="0" applyNumberFormat="1" applyFont="1" applyBorder="1" applyAlignment="1" applyProtection="1">
      <alignment horizontal="center" vertical="center" wrapText="1"/>
      <protection locked="0"/>
    </xf>
    <xf numFmtId="167" fontId="6" fillId="0" borderId="14" xfId="0" applyNumberFormat="1" applyFont="1" applyBorder="1" applyAlignment="1" applyProtection="1">
      <alignment horizontal="center" vertical="center" wrapText="1"/>
      <protection locked="0"/>
    </xf>
    <xf numFmtId="167" fontId="9" fillId="10" borderId="7" xfId="0" applyNumberFormat="1" applyFont="1" applyFill="1" applyBorder="1" applyAlignment="1" applyProtection="1">
      <alignment horizontal="center" vertical="center" wrapText="1"/>
      <protection locked="0"/>
    </xf>
    <xf numFmtId="167" fontId="9" fillId="10" borderId="14" xfId="0" applyNumberFormat="1" applyFont="1" applyFill="1" applyBorder="1" applyAlignment="1" applyProtection="1">
      <alignment horizontal="center" vertical="center" wrapText="1"/>
      <protection locked="0"/>
    </xf>
    <xf numFmtId="167" fontId="6" fillId="0" borderId="26" xfId="0" applyNumberFormat="1" applyFont="1" applyBorder="1" applyAlignment="1" applyProtection="1">
      <alignment horizontal="center" vertical="center" wrapText="1"/>
      <protection locked="0"/>
    </xf>
    <xf numFmtId="167" fontId="6" fillId="0" borderId="27" xfId="0" applyNumberFormat="1" applyFont="1" applyBorder="1" applyAlignment="1" applyProtection="1">
      <alignment horizontal="center" vertical="center" wrapText="1"/>
      <protection locked="0"/>
    </xf>
    <xf numFmtId="167" fontId="9" fillId="10" borderId="23" xfId="0" applyNumberFormat="1" applyFont="1" applyFill="1" applyBorder="1" applyAlignment="1" applyProtection="1">
      <alignment horizontal="center" vertical="center" wrapText="1"/>
      <protection locked="0"/>
    </xf>
    <xf numFmtId="167" fontId="9" fillId="10" borderId="24" xfId="0" applyNumberFormat="1" applyFont="1" applyFill="1" applyBorder="1" applyAlignment="1" applyProtection="1">
      <alignment horizontal="center" vertical="center" wrapText="1"/>
      <protection locked="0"/>
    </xf>
    <xf numFmtId="167" fontId="4" fillId="0" borderId="12" xfId="0" applyNumberFormat="1" applyFont="1" applyBorder="1" applyAlignment="1" applyProtection="1">
      <alignment horizontal="right" vertical="center" wrapText="1"/>
      <protection locked="0"/>
    </xf>
    <xf numFmtId="167" fontId="3" fillId="0" borderId="0" xfId="0" applyNumberFormat="1" applyFont="1" applyProtection="1">
      <protection locked="0"/>
    </xf>
    <xf numFmtId="167" fontId="3" fillId="0" borderId="0" xfId="0" applyNumberFormat="1" applyFont="1"/>
    <xf numFmtId="166" fontId="2" fillId="0" borderId="0" xfId="0" applyNumberFormat="1" applyFont="1" applyAlignment="1">
      <alignment vertical="center"/>
    </xf>
    <xf numFmtId="166" fontId="0" fillId="0" borderId="29" xfId="0" applyNumberFormat="1" applyBorder="1" applyAlignment="1">
      <alignment vertical="center"/>
    </xf>
    <xf numFmtId="166" fontId="0" fillId="0" borderId="30" xfId="0" applyNumberFormat="1" applyBorder="1" applyAlignment="1">
      <alignment vertical="center"/>
    </xf>
    <xf numFmtId="166" fontId="4" fillId="10" borderId="36" xfId="0" applyNumberFormat="1" applyFont="1" applyFill="1" applyBorder="1" applyAlignment="1">
      <alignment vertical="center"/>
    </xf>
    <xf numFmtId="166" fontId="4" fillId="10" borderId="19" xfId="0" applyNumberFormat="1" applyFont="1" applyFill="1" applyBorder="1" applyAlignment="1">
      <alignment vertical="center"/>
    </xf>
    <xf numFmtId="166" fontId="3" fillId="0" borderId="34" xfId="0" applyNumberFormat="1" applyFont="1" applyBorder="1" applyAlignment="1">
      <alignment vertical="center"/>
    </xf>
    <xf numFmtId="166" fontId="4" fillId="0" borderId="32" xfId="0" applyNumberFormat="1" applyFont="1" applyBorder="1" applyAlignment="1">
      <alignment vertical="center"/>
    </xf>
    <xf numFmtId="166" fontId="4" fillId="0" borderId="20" xfId="0" applyNumberFormat="1" applyFont="1" applyBorder="1" applyAlignment="1">
      <alignment vertical="center"/>
    </xf>
    <xf numFmtId="166" fontId="0" fillId="0" borderId="0" xfId="0" applyNumberFormat="1" applyAlignment="1">
      <alignment vertical="center"/>
    </xf>
    <xf numFmtId="166" fontId="9" fillId="0" borderId="0" xfId="0" applyNumberFormat="1" applyFont="1" applyAlignment="1">
      <alignment horizontal="left" vertical="center"/>
    </xf>
    <xf numFmtId="166" fontId="9" fillId="0" borderId="0" xfId="0" applyNumberFormat="1" applyFont="1" applyAlignment="1">
      <alignment horizontal="right" vertical="center"/>
    </xf>
    <xf numFmtId="166" fontId="5" fillId="4" borderId="3" xfId="0" applyNumberFormat="1" applyFont="1" applyFill="1" applyBorder="1" applyAlignment="1">
      <alignment horizontal="center" vertical="center" wrapText="1"/>
    </xf>
    <xf numFmtId="2" fontId="5" fillId="2" borderId="3" xfId="0" applyNumberFormat="1" applyFont="1" applyFill="1" applyBorder="1" applyAlignment="1">
      <alignment horizontal="center" vertical="center" wrapText="1"/>
    </xf>
    <xf numFmtId="164" fontId="6" fillId="0" borderId="6" xfId="0" applyNumberFormat="1" applyFont="1" applyBorder="1" applyAlignment="1">
      <alignment horizontal="center" vertical="center" wrapText="1"/>
    </xf>
    <xf numFmtId="164" fontId="9" fillId="0" borderId="0" xfId="0" applyNumberFormat="1" applyFont="1" applyAlignment="1">
      <alignment horizontal="center" vertical="center"/>
    </xf>
    <xf numFmtId="164" fontId="3" fillId="0" borderId="0" xfId="0" applyNumberFormat="1" applyFont="1" applyAlignment="1">
      <alignment horizontal="center" vertical="center"/>
    </xf>
    <xf numFmtId="164" fontId="4" fillId="0" borderId="12" xfId="0" applyNumberFormat="1" applyFont="1" applyBorder="1" applyAlignment="1" applyProtection="1">
      <alignment horizontal="center" vertical="center" wrapText="1"/>
      <protection locked="0"/>
    </xf>
    <xf numFmtId="164" fontId="3" fillId="0" borderId="0" xfId="0" applyNumberFormat="1" applyFont="1" applyAlignment="1" applyProtection="1">
      <alignment horizontal="center" vertical="center"/>
      <protection locked="0"/>
    </xf>
    <xf numFmtId="2" fontId="4" fillId="0" borderId="12" xfId="0" applyNumberFormat="1" applyFont="1" applyBorder="1" applyAlignment="1">
      <alignment horizontal="right" vertical="center" wrapText="1"/>
    </xf>
    <xf numFmtId="2" fontId="3" fillId="0" borderId="0" xfId="0" applyNumberFormat="1" applyFont="1"/>
    <xf numFmtId="166" fontId="11" fillId="10" borderId="24" xfId="0" applyNumberFormat="1" applyFont="1" applyFill="1" applyBorder="1" applyAlignment="1" applyProtection="1">
      <alignment horizontal="center" vertical="center" wrapText="1"/>
      <protection locked="0"/>
    </xf>
    <xf numFmtId="166" fontId="9" fillId="10" borderId="24" xfId="0" applyNumberFormat="1" applyFont="1" applyFill="1" applyBorder="1" applyAlignment="1" applyProtection="1">
      <alignment horizontal="center" vertical="center" wrapText="1"/>
      <protection locked="0"/>
    </xf>
    <xf numFmtId="166" fontId="9" fillId="10" borderId="7" xfId="0" applyNumberFormat="1" applyFont="1" applyFill="1" applyBorder="1" applyAlignment="1" applyProtection="1">
      <alignment horizontal="center"/>
      <protection locked="0"/>
    </xf>
    <xf numFmtId="17" fontId="6" fillId="0" borderId="6" xfId="0" applyNumberFormat="1" applyFont="1" applyBorder="1" applyAlignment="1" applyProtection="1">
      <alignment horizontal="center" vertical="center" wrapText="1"/>
      <protection locked="0"/>
    </xf>
    <xf numFmtId="17" fontId="6" fillId="0" borderId="13" xfId="0" applyNumberFormat="1" applyFont="1" applyBorder="1" applyAlignment="1" applyProtection="1">
      <alignment horizontal="center" vertical="center" wrapText="1"/>
      <protection locked="0"/>
    </xf>
    <xf numFmtId="17" fontId="6" fillId="0" borderId="7" xfId="0" applyNumberFormat="1" applyFont="1" applyBorder="1" applyAlignment="1" applyProtection="1">
      <alignment horizontal="center" vertical="center" wrapText="1"/>
      <protection locked="0"/>
    </xf>
    <xf numFmtId="17" fontId="6" fillId="0" borderId="14" xfId="0" applyNumberFormat="1" applyFont="1" applyBorder="1" applyAlignment="1" applyProtection="1">
      <alignment horizontal="center" vertical="center" wrapText="1"/>
      <protection locked="0"/>
    </xf>
    <xf numFmtId="17" fontId="9" fillId="10" borderId="8" xfId="0" applyNumberFormat="1" applyFont="1" applyFill="1" applyBorder="1" applyAlignment="1" applyProtection="1">
      <alignment horizontal="center" vertical="center" wrapText="1"/>
      <protection locked="0"/>
    </xf>
    <xf numFmtId="17" fontId="9" fillId="10" borderId="15" xfId="0" applyNumberFormat="1" applyFont="1" applyFill="1" applyBorder="1" applyAlignment="1" applyProtection="1">
      <alignment horizontal="center" vertical="center" wrapText="1"/>
      <protection locked="0"/>
    </xf>
    <xf numFmtId="17" fontId="7" fillId="0" borderId="7" xfId="0" applyNumberFormat="1" applyFont="1" applyBorder="1" applyAlignment="1" applyProtection="1">
      <alignment horizontal="center" vertical="center" wrapText="1"/>
      <protection locked="0"/>
    </xf>
    <xf numFmtId="17" fontId="7" fillId="0" borderId="14" xfId="0" applyNumberFormat="1" applyFont="1" applyBorder="1" applyAlignment="1" applyProtection="1">
      <alignment horizontal="center" vertical="center" wrapText="1"/>
      <protection locked="0"/>
    </xf>
    <xf numFmtId="17" fontId="6" fillId="0" borderId="7" xfId="0" applyNumberFormat="1" applyFont="1" applyBorder="1" applyAlignment="1">
      <alignment horizontal="center" vertical="center" wrapText="1"/>
    </xf>
    <xf numFmtId="17" fontId="6" fillId="0" borderId="14" xfId="0" applyNumberFormat="1" applyFont="1" applyBorder="1" applyAlignment="1">
      <alignment horizontal="center" vertical="center" wrapText="1"/>
    </xf>
    <xf numFmtId="17" fontId="7" fillId="0" borderId="7" xfId="0" applyNumberFormat="1" applyFont="1" applyBorder="1" applyAlignment="1">
      <alignment horizontal="center" vertical="center" wrapText="1"/>
    </xf>
    <xf numFmtId="17" fontId="7" fillId="0" borderId="14" xfId="0" applyNumberFormat="1" applyFont="1" applyBorder="1" applyAlignment="1">
      <alignment horizontal="center" vertical="center" wrapText="1"/>
    </xf>
    <xf numFmtId="17" fontId="9" fillId="10" borderId="7" xfId="0" applyNumberFormat="1" applyFont="1" applyFill="1" applyBorder="1" applyAlignment="1" applyProtection="1">
      <alignment horizontal="center" vertical="center" wrapText="1"/>
      <protection locked="0"/>
    </xf>
    <xf numFmtId="17" fontId="9" fillId="10" borderId="14" xfId="0" applyNumberFormat="1" applyFont="1" applyFill="1" applyBorder="1" applyAlignment="1" applyProtection="1">
      <alignment horizontal="center" vertical="center" wrapText="1"/>
      <protection locked="0"/>
    </xf>
    <xf numFmtId="17" fontId="4" fillId="0" borderId="12" xfId="0" applyNumberFormat="1" applyFont="1" applyBorder="1" applyAlignment="1" applyProtection="1">
      <alignment horizontal="right" vertical="center" wrapText="1"/>
      <protection locked="0"/>
    </xf>
    <xf numFmtId="17" fontId="3" fillId="0" borderId="0" xfId="0" applyNumberFormat="1" applyFont="1" applyAlignment="1" applyProtection="1">
      <alignment vertical="center"/>
      <protection locked="0"/>
    </xf>
    <xf numFmtId="17" fontId="9" fillId="0" borderId="0" xfId="0" applyNumberFormat="1" applyFont="1" applyAlignment="1">
      <alignment vertical="center"/>
    </xf>
    <xf numFmtId="17" fontId="3" fillId="0" borderId="0" xfId="0" applyNumberFormat="1" applyFont="1" applyAlignment="1">
      <alignment vertical="center"/>
    </xf>
    <xf numFmtId="0" fontId="5" fillId="0" borderId="10" xfId="0" applyFont="1" applyBorder="1" applyAlignment="1" applyProtection="1">
      <alignment horizontal="left" vertical="top" wrapText="1"/>
      <protection locked="0"/>
    </xf>
    <xf numFmtId="0" fontId="11" fillId="0" borderId="10" xfId="0" applyFont="1" applyBorder="1" applyAlignment="1">
      <alignment horizontal="left" vertical="center" wrapText="1"/>
    </xf>
    <xf numFmtId="2" fontId="7" fillId="0" borderId="9" xfId="0" applyNumberFormat="1" applyFont="1" applyBorder="1" applyAlignment="1" applyProtection="1">
      <alignment horizontal="center" vertical="center" wrapText="1"/>
      <protection locked="0"/>
    </xf>
    <xf numFmtId="2" fontId="7" fillId="0" borderId="10" xfId="0" applyNumberFormat="1" applyFont="1" applyBorder="1" applyAlignment="1" applyProtection="1">
      <alignment horizontal="center" vertical="center" wrapText="1"/>
      <protection locked="0"/>
    </xf>
    <xf numFmtId="2" fontId="3" fillId="0" borderId="0" xfId="0" applyNumberFormat="1" applyFont="1" applyAlignment="1">
      <alignment horizontal="center" vertical="center"/>
    </xf>
    <xf numFmtId="2" fontId="6" fillId="0" borderId="10" xfId="0" applyNumberFormat="1" applyFont="1" applyBorder="1" applyAlignment="1" applyProtection="1">
      <alignment horizontal="center" vertical="center" wrapText="1"/>
      <protection locked="0"/>
    </xf>
    <xf numFmtId="0" fontId="7" fillId="0" borderId="10" xfId="0" applyFont="1" applyBorder="1" applyAlignment="1" applyProtection="1">
      <alignment horizontal="left" vertical="top" wrapText="1"/>
      <protection locked="0"/>
    </xf>
    <xf numFmtId="17" fontId="7" fillId="0" borderId="0" xfId="0" applyNumberFormat="1" applyFont="1" applyAlignment="1" applyProtection="1">
      <alignment vertical="center" wrapText="1"/>
      <protection locked="0"/>
    </xf>
    <xf numFmtId="164" fontId="9" fillId="10" borderId="0" xfId="0" applyNumberFormat="1" applyFont="1" applyFill="1" applyAlignment="1" applyProtection="1">
      <alignment horizontal="center"/>
      <protection locked="0"/>
    </xf>
    <xf numFmtId="164" fontId="9" fillId="10" borderId="8" xfId="0" applyNumberFormat="1" applyFont="1" applyFill="1" applyBorder="1" applyAlignment="1" applyProtection="1">
      <alignment horizontal="center"/>
      <protection locked="0"/>
    </xf>
    <xf numFmtId="164" fontId="9" fillId="10" borderId="0" xfId="0" applyNumberFormat="1" applyFont="1" applyFill="1" applyProtection="1">
      <protection locked="0"/>
    </xf>
    <xf numFmtId="164" fontId="6" fillId="0" borderId="0" xfId="0" applyNumberFormat="1" applyFont="1" applyAlignment="1">
      <alignment horizontal="center" vertical="center"/>
    </xf>
    <xf numFmtId="2" fontId="4" fillId="0" borderId="0" xfId="0" applyNumberFormat="1" applyFont="1" applyAlignment="1">
      <alignment horizontal="center" vertical="center" wrapText="1"/>
    </xf>
    <xf numFmtId="2" fontId="9" fillId="0" borderId="0" xfId="0" applyNumberFormat="1" applyFont="1"/>
    <xf numFmtId="164" fontId="9" fillId="0" borderId="0" xfId="0" applyNumberFormat="1" applyFont="1"/>
    <xf numFmtId="164" fontId="9" fillId="10" borderId="33" xfId="0" applyNumberFormat="1" applyFont="1" applyFill="1" applyBorder="1" applyAlignment="1" applyProtection="1">
      <alignment horizontal="center"/>
      <protection locked="0"/>
    </xf>
    <xf numFmtId="164" fontId="5" fillId="0" borderId="0" xfId="0" applyNumberFormat="1" applyFont="1" applyAlignment="1">
      <alignment horizontal="center" vertical="center" wrapText="1"/>
    </xf>
    <xf numFmtId="164" fontId="6" fillId="0" borderId="0" xfId="0" applyNumberFormat="1" applyFont="1"/>
    <xf numFmtId="0" fontId="4" fillId="6" borderId="4" xfId="0" applyFont="1" applyFill="1" applyBorder="1" applyAlignment="1">
      <alignment vertical="center" wrapText="1"/>
    </xf>
    <xf numFmtId="0" fontId="4" fillId="6" borderId="35" xfId="0" applyFont="1" applyFill="1" applyBorder="1" applyAlignment="1">
      <alignment vertical="center" wrapText="1"/>
    </xf>
    <xf numFmtId="0" fontId="3" fillId="0" borderId="35" xfId="0" applyFont="1" applyBorder="1"/>
    <xf numFmtId="166" fontId="5" fillId="0" borderId="3" xfId="0" applyNumberFormat="1" applyFont="1" applyBorder="1" applyAlignment="1">
      <alignment horizontal="center" vertical="center" wrapText="1"/>
    </xf>
    <xf numFmtId="0" fontId="19" fillId="0" borderId="33" xfId="0" applyFont="1" applyBorder="1" applyAlignment="1">
      <alignment vertical="center" wrapText="1"/>
    </xf>
    <xf numFmtId="0" fontId="21" fillId="0" borderId="0" xfId="0" applyFont="1" applyAlignment="1">
      <alignment vertical="center"/>
    </xf>
    <xf numFmtId="0" fontId="21" fillId="0" borderId="33" xfId="0" applyFont="1" applyBorder="1" applyAlignment="1">
      <alignment vertical="center"/>
    </xf>
    <xf numFmtId="2" fontId="6" fillId="0" borderId="10" xfId="0" applyNumberFormat="1" applyFont="1" applyBorder="1" applyAlignment="1">
      <alignment horizontal="center" vertical="center" wrapText="1"/>
    </xf>
    <xf numFmtId="2" fontId="7" fillId="0" borderId="10" xfId="0" applyNumberFormat="1" applyFont="1" applyBorder="1" applyAlignment="1">
      <alignment horizontal="center" vertical="center" wrapText="1"/>
    </xf>
    <xf numFmtId="0" fontId="23" fillId="0" borderId="0" xfId="0" applyFont="1"/>
    <xf numFmtId="0" fontId="25" fillId="0" borderId="0" xfId="0" applyFont="1" applyAlignment="1">
      <alignment vertical="center" wrapText="1"/>
    </xf>
    <xf numFmtId="8" fontId="23" fillId="0" borderId="0" xfId="0" applyNumberFormat="1" applyFont="1"/>
    <xf numFmtId="0" fontId="22" fillId="0" borderId="0" xfId="2"/>
    <xf numFmtId="0" fontId="26" fillId="0" borderId="0" xfId="0" applyFont="1"/>
    <xf numFmtId="0" fontId="27" fillId="0" borderId="0" xfId="0" applyFont="1" applyAlignment="1">
      <alignment vertical="center" wrapText="1"/>
    </xf>
    <xf numFmtId="8" fontId="28" fillId="0" borderId="0" xfId="0" applyNumberFormat="1" applyFont="1" applyAlignment="1">
      <alignment vertical="center" wrapText="1"/>
    </xf>
    <xf numFmtId="0" fontId="29" fillId="0" borderId="0" xfId="0" applyFont="1" applyAlignment="1">
      <alignment vertical="center" wrapText="1"/>
    </xf>
    <xf numFmtId="8" fontId="26" fillId="0" borderId="3" xfId="0" applyNumberFormat="1" applyFont="1" applyBorder="1"/>
    <xf numFmtId="17" fontId="14" fillId="0" borderId="0" xfId="0" applyNumberFormat="1" applyFont="1" applyAlignment="1">
      <alignment vertical="center"/>
    </xf>
    <xf numFmtId="0" fontId="14" fillId="0" borderId="0" xfId="0" applyFont="1" applyAlignment="1">
      <alignment vertical="center"/>
    </xf>
    <xf numFmtId="164" fontId="14" fillId="0" borderId="0" xfId="0" applyNumberFormat="1" applyFont="1" applyAlignment="1">
      <alignment horizontal="center" vertical="center"/>
    </xf>
    <xf numFmtId="2" fontId="14" fillId="0" borderId="0" xfId="0" applyNumberFormat="1" applyFont="1" applyAlignment="1">
      <alignment horizontal="center" vertical="center"/>
    </xf>
    <xf numFmtId="166" fontId="14" fillId="11" borderId="0" xfId="0" applyNumberFormat="1" applyFont="1" applyFill="1" applyAlignment="1">
      <alignment vertical="center"/>
    </xf>
    <xf numFmtId="166" fontId="14" fillId="11" borderId="0" xfId="0" applyNumberFormat="1" applyFont="1" applyFill="1" applyAlignment="1">
      <alignment horizontal="right" vertical="center"/>
    </xf>
    <xf numFmtId="0" fontId="14" fillId="0" borderId="0" xfId="0" applyFont="1" applyAlignment="1">
      <alignment vertical="center" wrapText="1"/>
    </xf>
    <xf numFmtId="0" fontId="14" fillId="0" borderId="0" xfId="0" applyFont="1" applyAlignment="1">
      <alignment horizontal="center" vertical="center"/>
    </xf>
    <xf numFmtId="165" fontId="14" fillId="0" borderId="0" xfId="0" applyNumberFormat="1" applyFont="1" applyAlignment="1">
      <alignment horizontal="center" vertical="center"/>
    </xf>
    <xf numFmtId="166" fontId="14" fillId="0" borderId="0" xfId="0" applyNumberFormat="1" applyFont="1" applyAlignment="1">
      <alignment vertical="center"/>
    </xf>
    <xf numFmtId="0" fontId="3" fillId="0" borderId="0" xfId="0" applyFont="1" applyAlignment="1">
      <alignment vertical="center" wrapText="1"/>
    </xf>
    <xf numFmtId="0" fontId="3" fillId="0" borderId="0" xfId="0" applyFont="1" applyAlignment="1">
      <alignment horizontal="left" vertical="center" indent="3"/>
    </xf>
    <xf numFmtId="0" fontId="3" fillId="0" borderId="6" xfId="0" applyFont="1" applyBorder="1" applyAlignment="1">
      <alignment vertical="center"/>
    </xf>
    <xf numFmtId="0" fontId="3" fillId="0" borderId="7" xfId="0" applyFont="1" applyBorder="1" applyAlignment="1">
      <alignment horizontal="left" vertical="center" indent="3"/>
    </xf>
    <xf numFmtId="0" fontId="3" fillId="0" borderId="8" xfId="0" applyFont="1" applyBorder="1" applyAlignment="1">
      <alignment horizontal="left" vertical="center" indent="3"/>
    </xf>
    <xf numFmtId="0" fontId="14" fillId="0" borderId="4" xfId="0" applyFont="1" applyBorder="1" applyAlignment="1">
      <alignment vertical="top" wrapText="1"/>
    </xf>
    <xf numFmtId="0" fontId="14" fillId="0" borderId="8" xfId="0" applyFont="1" applyBorder="1"/>
    <xf numFmtId="0" fontId="24" fillId="0" borderId="0" xfId="0" applyFont="1" applyAlignment="1">
      <alignment vertical="center"/>
    </xf>
    <xf numFmtId="0" fontId="14" fillId="11" borderId="4" xfId="0" applyFont="1" applyFill="1" applyBorder="1" applyAlignment="1">
      <alignment vertical="center"/>
    </xf>
    <xf numFmtId="166" fontId="3" fillId="11" borderId="35" xfId="0" applyNumberFormat="1" applyFont="1" applyFill="1" applyBorder="1" applyAlignment="1">
      <alignment vertical="center"/>
    </xf>
    <xf numFmtId="166" fontId="3" fillId="11" borderId="5" xfId="0" applyNumberFormat="1" applyFont="1" applyFill="1" applyBorder="1" applyAlignment="1">
      <alignment vertical="center"/>
    </xf>
    <xf numFmtId="166" fontId="14" fillId="0" borderId="0" xfId="0" applyNumberFormat="1" applyFont="1" applyAlignment="1">
      <alignment horizontal="right" vertical="center"/>
    </xf>
    <xf numFmtId="0" fontId="12" fillId="0" borderId="33" xfId="0" applyFont="1" applyBorder="1" applyAlignment="1">
      <alignment horizontal="left" vertical="center" wrapText="1"/>
    </xf>
    <xf numFmtId="0" fontId="2" fillId="0" borderId="0" xfId="0" applyFont="1" applyAlignment="1">
      <alignment horizontal="left" vertical="center"/>
    </xf>
    <xf numFmtId="0" fontId="4" fillId="0" borderId="1" xfId="0" applyFont="1" applyBorder="1" applyAlignment="1">
      <alignment horizontal="right" vertical="center" wrapText="1"/>
    </xf>
    <xf numFmtId="0" fontId="4" fillId="0" borderId="21" xfId="0" applyFont="1" applyBorder="1" applyAlignment="1">
      <alignment horizontal="right" vertical="center" wrapText="1"/>
    </xf>
    <xf numFmtId="0" fontId="4" fillId="7" borderId="4" xfId="0" applyFont="1" applyFill="1" applyBorder="1" applyAlignment="1">
      <alignment vertical="center" wrapText="1"/>
    </xf>
    <xf numFmtId="0" fontId="4" fillId="7" borderId="35" xfId="0" applyFont="1" applyFill="1" applyBorder="1" applyAlignment="1">
      <alignment vertical="center" wrapText="1"/>
    </xf>
    <xf numFmtId="0" fontId="4" fillId="7" borderId="5" xfId="0" applyFont="1" applyFill="1" applyBorder="1" applyAlignment="1">
      <alignment vertical="center" wrapText="1"/>
    </xf>
    <xf numFmtId="0" fontId="4" fillId="8" borderId="4" xfId="0" applyFont="1" applyFill="1" applyBorder="1" applyAlignment="1">
      <alignment vertical="center" wrapText="1"/>
    </xf>
    <xf numFmtId="0" fontId="4" fillId="8" borderId="35" xfId="0" applyFont="1" applyFill="1" applyBorder="1" applyAlignment="1">
      <alignment vertical="center" wrapText="1"/>
    </xf>
    <xf numFmtId="0" fontId="4" fillId="8" borderId="5" xfId="0" applyFont="1" applyFill="1" applyBorder="1" applyAlignment="1">
      <alignment vertical="center" wrapText="1"/>
    </xf>
    <xf numFmtId="0" fontId="4" fillId="9" borderId="4" xfId="0" applyFont="1" applyFill="1" applyBorder="1" applyAlignment="1">
      <alignment horizontal="left" vertical="center" wrapText="1"/>
    </xf>
    <xf numFmtId="0" fontId="4" fillId="9" borderId="35" xfId="0" applyFont="1" applyFill="1" applyBorder="1" applyAlignment="1">
      <alignment horizontal="left" vertical="center" wrapText="1"/>
    </xf>
    <xf numFmtId="0" fontId="4" fillId="9" borderId="5" xfId="0" applyFont="1" applyFill="1" applyBorder="1" applyAlignment="1">
      <alignment horizontal="left" vertical="center" wrapText="1"/>
    </xf>
    <xf numFmtId="0" fontId="20" fillId="0" borderId="33" xfId="0" applyFont="1" applyBorder="1" applyAlignment="1">
      <alignment horizontal="center" vertical="center" wrapText="1"/>
    </xf>
    <xf numFmtId="0" fontId="4" fillId="0" borderId="31" xfId="0" applyFont="1" applyBorder="1" applyAlignment="1">
      <alignment horizontal="right" vertical="center" wrapText="1"/>
    </xf>
    <xf numFmtId="0" fontId="4" fillId="0" borderId="38" xfId="0" applyFont="1" applyBorder="1" applyAlignment="1">
      <alignment horizontal="right" vertical="center" wrapText="1"/>
    </xf>
  </cellXfs>
  <cellStyles count="3">
    <cellStyle name="Currency" xfId="1" builtinId="4"/>
    <cellStyle name="Hyperlink" xfId="2" builtinId="8"/>
    <cellStyle name="Normal" xfId="0" builtinId="0"/>
  </cellStyles>
  <dxfs count="0"/>
  <tableStyles count="0" defaultTableStyle="TableStyleMedium2" defaultPivotStyle="PivotStyleLight16"/>
  <colors>
    <mruColors>
      <color rgb="FF008000"/>
      <color rgb="FF99CCFF"/>
      <color rgb="FF0000CC"/>
      <color rgb="FF0066FF"/>
      <color rgb="FFBFCE2F"/>
      <color rgb="FF006B5E"/>
      <color rgb="FFD6E07A"/>
      <color rgb="FF8B2F25"/>
      <color rgb="FFFFFF99"/>
      <color rgb="FF83CE2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hyperlink" Target="https://www.volunteeringwa.org.au/resources/volunteer-benefits-calculator"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FF00"/>
    <pageSetUpPr fitToPage="1"/>
  </sheetPr>
  <dimension ref="A1:O30"/>
  <sheetViews>
    <sheetView zoomScale="80" zoomScaleNormal="80" workbookViewId="0">
      <selection activeCell="B3" sqref="B3"/>
    </sheetView>
  </sheetViews>
  <sheetFormatPr defaultColWidth="25.81640625" defaultRowHeight="14" x14ac:dyDescent="0.3"/>
  <cols>
    <col min="1" max="1" width="25.90625" style="37" customWidth="1"/>
    <col min="2" max="2" width="125.6328125" style="1" customWidth="1"/>
    <col min="3" max="16384" width="25.81640625" style="1"/>
  </cols>
  <sheetData>
    <row r="1" spans="1:15" ht="26" customHeight="1" x14ac:dyDescent="0.3">
      <c r="A1" s="337" t="s">
        <v>193</v>
      </c>
      <c r="B1" s="337"/>
      <c r="C1" s="41"/>
      <c r="D1" s="41"/>
      <c r="E1" s="41"/>
      <c r="F1" s="41"/>
      <c r="G1" s="41"/>
      <c r="H1" s="41"/>
      <c r="I1" s="41"/>
      <c r="J1" s="41"/>
      <c r="K1" s="41"/>
      <c r="L1" s="41"/>
      <c r="M1" s="41"/>
      <c r="N1" s="41"/>
      <c r="O1" s="41"/>
    </row>
    <row r="2" spans="1:15" ht="26" customHeight="1" x14ac:dyDescent="0.3">
      <c r="A2" s="336" t="s">
        <v>11</v>
      </c>
      <c r="B2" s="336"/>
    </row>
    <row r="3" spans="1:15" ht="98.5" x14ac:dyDescent="0.3">
      <c r="A3" s="44" t="s">
        <v>21</v>
      </c>
      <c r="B3" s="44" t="s">
        <v>108</v>
      </c>
    </row>
    <row r="5" spans="1:15" ht="182" x14ac:dyDescent="0.3">
      <c r="A5" s="44" t="s">
        <v>22</v>
      </c>
      <c r="B5" s="44" t="s">
        <v>194</v>
      </c>
    </row>
    <row r="7" spans="1:15" ht="169" x14ac:dyDescent="0.3">
      <c r="A7" s="44" t="s">
        <v>23</v>
      </c>
      <c r="B7" s="44" t="s">
        <v>82</v>
      </c>
    </row>
    <row r="8" spans="1:15" s="67" customFormat="1" ht="14.5" x14ac:dyDescent="0.35">
      <c r="B8" s="326" t="s">
        <v>146</v>
      </c>
      <c r="C8" s="314"/>
      <c r="D8" s="315"/>
      <c r="E8" s="316"/>
      <c r="F8" s="317"/>
      <c r="G8" s="316"/>
      <c r="H8" s="315"/>
      <c r="I8" s="318"/>
      <c r="J8" s="319" t="s">
        <v>46</v>
      </c>
      <c r="K8" s="318">
        <f>(K33+K38+K44+K60+K69+K81+K87)/10</f>
        <v>0</v>
      </c>
      <c r="L8" s="320"/>
      <c r="M8" s="321"/>
      <c r="N8" s="322"/>
    </row>
    <row r="9" spans="1:15" s="67" customFormat="1" ht="14.5" x14ac:dyDescent="0.35">
      <c r="B9" s="327" t="s">
        <v>184</v>
      </c>
      <c r="C9" s="314"/>
      <c r="D9" s="315"/>
      <c r="E9" s="316"/>
      <c r="F9" s="317"/>
      <c r="G9" s="316"/>
      <c r="H9" s="315"/>
      <c r="I9" s="318"/>
      <c r="J9" s="319"/>
      <c r="K9" s="318"/>
      <c r="L9" s="320"/>
      <c r="M9" s="321"/>
      <c r="N9" s="322"/>
    </row>
    <row r="10" spans="1:15" s="67" customFormat="1" ht="14.5" x14ac:dyDescent="0.35">
      <c r="B10" s="327" t="s">
        <v>167</v>
      </c>
      <c r="C10" s="314"/>
      <c r="D10" s="315"/>
      <c r="E10" s="316"/>
      <c r="F10" s="317"/>
      <c r="G10" s="316"/>
      <c r="H10" s="315"/>
      <c r="I10" s="318"/>
      <c r="J10" s="319" t="s">
        <v>47</v>
      </c>
      <c r="K10" s="318">
        <f>K27</f>
        <v>0</v>
      </c>
      <c r="L10" s="320"/>
      <c r="M10" s="321"/>
      <c r="N10" s="322"/>
    </row>
    <row r="11" spans="1:15" s="67" customFormat="1" ht="14.5" x14ac:dyDescent="0.35">
      <c r="B11" s="327" t="s">
        <v>168</v>
      </c>
      <c r="C11" s="314"/>
      <c r="D11" s="315"/>
      <c r="E11" s="316"/>
      <c r="F11" s="317"/>
      <c r="G11" s="316"/>
      <c r="H11" s="315"/>
      <c r="I11" s="323"/>
      <c r="J11" s="323"/>
      <c r="K11" s="323"/>
      <c r="L11" s="320"/>
      <c r="M11" s="321"/>
      <c r="N11" s="322"/>
    </row>
    <row r="12" spans="1:15" x14ac:dyDescent="0.3">
      <c r="A12" s="1"/>
      <c r="B12" s="327" t="s">
        <v>169</v>
      </c>
      <c r="C12" s="277"/>
      <c r="D12" s="36"/>
      <c r="E12" s="252"/>
      <c r="F12" s="282"/>
      <c r="G12" s="252"/>
      <c r="H12" s="36"/>
      <c r="I12" s="114"/>
      <c r="J12" s="114"/>
      <c r="K12" s="114"/>
      <c r="L12" s="324"/>
      <c r="M12" s="6"/>
      <c r="N12" s="39"/>
    </row>
    <row r="13" spans="1:15" x14ac:dyDescent="0.3">
      <c r="A13" s="1"/>
      <c r="B13" s="327" t="s">
        <v>170</v>
      </c>
      <c r="C13" s="277"/>
      <c r="D13" s="36"/>
      <c r="E13" s="252"/>
      <c r="F13" s="282"/>
      <c r="G13" s="252"/>
      <c r="H13" s="36"/>
      <c r="I13" s="114"/>
      <c r="J13" s="114"/>
      <c r="K13" s="114"/>
      <c r="L13" s="324"/>
      <c r="M13" s="6"/>
      <c r="N13" s="39"/>
    </row>
    <row r="14" spans="1:15" x14ac:dyDescent="0.3">
      <c r="A14" s="1"/>
      <c r="B14" s="327" t="s">
        <v>171</v>
      </c>
      <c r="C14" s="277"/>
      <c r="D14" s="36"/>
      <c r="E14" s="252"/>
      <c r="F14" s="282"/>
      <c r="G14" s="252"/>
      <c r="H14" s="36"/>
      <c r="I14" s="114"/>
      <c r="J14" s="114"/>
      <c r="K14" s="114"/>
      <c r="L14" s="324"/>
      <c r="M14" s="6"/>
      <c r="N14" s="39"/>
    </row>
    <row r="15" spans="1:15" x14ac:dyDescent="0.3">
      <c r="A15" s="1"/>
      <c r="B15" s="327" t="s">
        <v>172</v>
      </c>
      <c r="C15" s="277"/>
      <c r="D15" s="36"/>
      <c r="E15" s="252"/>
      <c r="F15" s="282"/>
      <c r="G15" s="252"/>
      <c r="H15" s="36"/>
      <c r="I15" s="114"/>
      <c r="J15" s="114"/>
      <c r="K15" s="114"/>
      <c r="L15" s="324"/>
      <c r="M15" s="6"/>
      <c r="N15" s="39"/>
    </row>
    <row r="16" spans="1:15" x14ac:dyDescent="0.3">
      <c r="A16" s="1"/>
      <c r="B16" s="327" t="s">
        <v>173</v>
      </c>
      <c r="C16" s="277"/>
      <c r="D16" s="36"/>
      <c r="E16" s="252"/>
      <c r="F16" s="282"/>
      <c r="G16" s="252"/>
      <c r="H16" s="36"/>
      <c r="I16" s="114"/>
      <c r="J16" s="114"/>
      <c r="K16" s="114"/>
      <c r="L16" s="324"/>
      <c r="M16" s="6"/>
      <c r="N16" s="39"/>
    </row>
    <row r="17" spans="1:14" x14ac:dyDescent="0.3">
      <c r="A17" s="1"/>
      <c r="B17" s="327" t="s">
        <v>174</v>
      </c>
      <c r="C17" s="277"/>
      <c r="D17" s="36"/>
      <c r="E17" s="252"/>
      <c r="F17" s="282"/>
      <c r="G17" s="252"/>
      <c r="H17" s="36"/>
      <c r="I17" s="114"/>
      <c r="J17" s="114"/>
      <c r="K17" s="114"/>
      <c r="L17" s="324"/>
      <c r="M17" s="6"/>
      <c r="N17" s="39"/>
    </row>
    <row r="18" spans="1:14" x14ac:dyDescent="0.3">
      <c r="A18" s="1"/>
      <c r="B18" s="327" t="s">
        <v>175</v>
      </c>
      <c r="C18" s="277"/>
      <c r="D18" s="36"/>
      <c r="E18" s="252"/>
      <c r="F18" s="282"/>
      <c r="G18" s="252"/>
      <c r="H18" s="36"/>
      <c r="I18" s="114"/>
      <c r="J18" s="114"/>
      <c r="K18" s="114"/>
      <c r="L18" s="324"/>
      <c r="M18" s="6"/>
      <c r="N18" s="39"/>
    </row>
    <row r="19" spans="1:14" x14ac:dyDescent="0.3">
      <c r="A19" s="1"/>
      <c r="B19" s="328" t="s">
        <v>176</v>
      </c>
      <c r="C19" s="277"/>
      <c r="D19" s="36"/>
      <c r="E19" s="252"/>
      <c r="F19" s="282"/>
      <c r="G19" s="252"/>
      <c r="H19" s="36"/>
      <c r="I19" s="114"/>
      <c r="J19" s="114"/>
      <c r="K19" s="114"/>
      <c r="L19" s="324"/>
      <c r="M19" s="6"/>
      <c r="N19" s="39"/>
    </row>
    <row r="21" spans="1:14" ht="155.5" x14ac:dyDescent="0.3">
      <c r="A21" s="44" t="s">
        <v>26</v>
      </c>
      <c r="B21" s="44" t="s">
        <v>109</v>
      </c>
    </row>
    <row r="23" spans="1:14" ht="112" x14ac:dyDescent="0.3">
      <c r="A23" s="44" t="s">
        <v>83</v>
      </c>
      <c r="B23" s="44" t="s">
        <v>195</v>
      </c>
    </row>
    <row r="25" spans="1:14" ht="58" x14ac:dyDescent="0.3">
      <c r="A25" s="46" t="s">
        <v>27</v>
      </c>
      <c r="B25" s="45" t="s">
        <v>56</v>
      </c>
    </row>
    <row r="26" spans="1:14" ht="14.5" x14ac:dyDescent="0.35">
      <c r="B26" s="67"/>
    </row>
    <row r="27" spans="1:14" ht="72.5" x14ac:dyDescent="0.3">
      <c r="A27" s="45" t="s">
        <v>24</v>
      </c>
      <c r="B27" s="45" t="s">
        <v>57</v>
      </c>
    </row>
    <row r="28" spans="1:14" ht="14.5" x14ac:dyDescent="0.35">
      <c r="B28" s="67"/>
    </row>
    <row r="29" spans="1:14" ht="14.5" x14ac:dyDescent="0.3">
      <c r="A29" s="329" t="s">
        <v>25</v>
      </c>
      <c r="B29" s="45" t="s">
        <v>107</v>
      </c>
    </row>
    <row r="30" spans="1:14" ht="14.5" x14ac:dyDescent="0.35">
      <c r="B30" s="330" t="s">
        <v>177</v>
      </c>
    </row>
  </sheetData>
  <sheetProtection selectLockedCells="1" selectUnlockedCells="1"/>
  <mergeCells count="2">
    <mergeCell ref="A2:B2"/>
    <mergeCell ref="A1:B1"/>
  </mergeCells>
  <pageMargins left="0.7" right="0.7" top="0.75" bottom="0.75" header="0.3" footer="0.3"/>
  <pageSetup paperSize="9" scale="86" fitToHeight="0" orientation="landscape" r:id="rId1"/>
  <headerFooter>
    <oddHeader>&amp;C&amp;"Aptos"&amp;12&amp;KFF0000 OFFICIAL&amp;1#_x000D_</oddHead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92D050"/>
    <pageSetUpPr fitToPage="1"/>
  </sheetPr>
  <dimension ref="A1:N54"/>
  <sheetViews>
    <sheetView zoomScale="80" zoomScaleNormal="80" workbookViewId="0">
      <selection activeCell="D6" sqref="D6"/>
    </sheetView>
  </sheetViews>
  <sheetFormatPr defaultColWidth="8.90625" defaultRowHeight="14" x14ac:dyDescent="0.3"/>
  <cols>
    <col min="1" max="1" width="40.6328125" style="1" customWidth="1"/>
    <col min="2" max="2" width="8.1796875" style="236" bestFit="1" customWidth="1"/>
    <col min="3" max="3" width="9.36328125" style="236" bestFit="1" customWidth="1"/>
    <col min="4" max="4" width="31.36328125" style="1" customWidth="1"/>
    <col min="5" max="5" width="11.6328125" style="115" customWidth="1"/>
    <col min="6" max="6" width="11.6328125" style="256" customWidth="1"/>
    <col min="7" max="7" width="11.6328125" style="115" customWidth="1"/>
    <col min="8" max="8" width="27.81640625" style="1" customWidth="1"/>
    <col min="9" max="10" width="13" style="218" customWidth="1"/>
    <col min="11" max="11" width="12.453125" style="194" customWidth="1"/>
    <col min="12" max="12" width="20.90625" style="1" customWidth="1"/>
    <col min="13" max="13" width="12.453125" style="1" customWidth="1"/>
    <col min="14" max="14" width="12.6328125" style="40" customWidth="1"/>
    <col min="15" max="16384" width="8.90625" style="1"/>
  </cols>
  <sheetData>
    <row r="1" spans="1:14" ht="32.25" customHeight="1" x14ac:dyDescent="0.3">
      <c r="A1" s="41" t="s">
        <v>10</v>
      </c>
      <c r="B1" s="41"/>
      <c r="C1" s="41"/>
      <c r="D1" s="41" t="s">
        <v>145</v>
      </c>
      <c r="E1" s="41"/>
      <c r="F1" s="41"/>
      <c r="G1" s="41"/>
      <c r="H1" s="349" t="s">
        <v>97</v>
      </c>
      <c r="I1" s="349"/>
      <c r="J1" s="349"/>
      <c r="K1" s="41"/>
      <c r="L1" s="41"/>
      <c r="M1" s="41"/>
      <c r="N1" s="41"/>
    </row>
    <row r="2" spans="1:14" s="298" customFormat="1" x14ac:dyDescent="0.3">
      <c r="A2" s="296" t="s">
        <v>0</v>
      </c>
      <c r="B2" s="297"/>
      <c r="C2" s="297"/>
      <c r="D2" s="340" t="s">
        <v>1</v>
      </c>
      <c r="E2" s="341"/>
      <c r="F2" s="341"/>
      <c r="G2" s="342"/>
      <c r="H2" s="343" t="s">
        <v>8</v>
      </c>
      <c r="I2" s="344"/>
      <c r="J2" s="345"/>
      <c r="K2" s="299" t="s">
        <v>94</v>
      </c>
      <c r="L2" s="346" t="s">
        <v>43</v>
      </c>
      <c r="M2" s="347"/>
      <c r="N2" s="348"/>
    </row>
    <row r="3" spans="1:14" s="6" customFormat="1" ht="57.5" x14ac:dyDescent="0.35">
      <c r="A3" s="2" t="s">
        <v>95</v>
      </c>
      <c r="B3" s="219" t="s">
        <v>62</v>
      </c>
      <c r="C3" s="219" t="s">
        <v>63</v>
      </c>
      <c r="D3" s="3" t="s">
        <v>61</v>
      </c>
      <c r="E3" s="121" t="s">
        <v>58</v>
      </c>
      <c r="F3" s="249" t="s">
        <v>2</v>
      </c>
      <c r="G3" s="214" t="s">
        <v>59</v>
      </c>
      <c r="H3" s="4" t="s">
        <v>60</v>
      </c>
      <c r="I3" s="248" t="s">
        <v>18</v>
      </c>
      <c r="J3" s="248" t="s">
        <v>7</v>
      </c>
      <c r="K3" s="116" t="s">
        <v>41</v>
      </c>
      <c r="L3" s="33" t="s">
        <v>92</v>
      </c>
      <c r="M3" s="5" t="s">
        <v>93</v>
      </c>
      <c r="N3" s="38" t="s">
        <v>9</v>
      </c>
    </row>
    <row r="4" spans="1:14" s="65" customFormat="1" x14ac:dyDescent="0.3">
      <c r="A4" s="7"/>
      <c r="B4" s="220"/>
      <c r="C4" s="221"/>
      <c r="D4" s="8"/>
      <c r="E4" s="9"/>
      <c r="F4" s="10"/>
      <c r="G4" s="206">
        <f>E4*F4</f>
        <v>0</v>
      </c>
      <c r="H4" s="8"/>
      <c r="I4" s="100"/>
      <c r="J4" s="101"/>
      <c r="K4" s="210"/>
      <c r="L4" s="11"/>
      <c r="M4" s="10"/>
      <c r="N4" s="12"/>
    </row>
    <row r="5" spans="1:14" s="65" customFormat="1" x14ac:dyDescent="0.3">
      <c r="A5" s="13"/>
      <c r="B5" s="222"/>
      <c r="C5" s="223"/>
      <c r="D5" s="14"/>
      <c r="E5" s="15"/>
      <c r="F5" s="16"/>
      <c r="G5" s="49">
        <f>E5*F5</f>
        <v>0</v>
      </c>
      <c r="H5" s="14"/>
      <c r="I5" s="102"/>
      <c r="J5" s="103"/>
      <c r="K5" s="211"/>
      <c r="L5" s="17"/>
      <c r="M5" s="16"/>
      <c r="N5" s="66"/>
    </row>
    <row r="6" spans="1:14" s="65" customFormat="1" x14ac:dyDescent="0.3">
      <c r="A6" s="13"/>
      <c r="B6" s="222"/>
      <c r="C6" s="223"/>
      <c r="D6" s="14"/>
      <c r="E6" s="15"/>
      <c r="F6" s="16"/>
      <c r="G6" s="49">
        <f>E6*F6</f>
        <v>0</v>
      </c>
      <c r="H6" s="14"/>
      <c r="I6" s="102"/>
      <c r="J6" s="103"/>
      <c r="K6" s="211"/>
      <c r="L6" s="17"/>
      <c r="M6" s="16"/>
      <c r="N6" s="18"/>
    </row>
    <row r="7" spans="1:14" s="65" customFormat="1" x14ac:dyDescent="0.3">
      <c r="A7" s="13"/>
      <c r="B7" s="222"/>
      <c r="C7" s="223"/>
      <c r="D7" s="14"/>
      <c r="E7" s="15"/>
      <c r="F7" s="16"/>
      <c r="G7" s="49">
        <f t="shared" ref="G7:G8" si="0">E7*F7</f>
        <v>0</v>
      </c>
      <c r="H7" s="14"/>
      <c r="I7" s="102"/>
      <c r="J7" s="103"/>
      <c r="K7" s="211"/>
      <c r="L7" s="17"/>
      <c r="M7" s="16"/>
      <c r="N7" s="18"/>
    </row>
    <row r="8" spans="1:14" s="65" customFormat="1" ht="14.4" customHeight="1" x14ac:dyDescent="0.3">
      <c r="A8" s="13"/>
      <c r="B8" s="222"/>
      <c r="C8" s="223"/>
      <c r="D8" s="14"/>
      <c r="E8" s="15"/>
      <c r="F8" s="16"/>
      <c r="G8" s="49">
        <f t="shared" si="0"/>
        <v>0</v>
      </c>
      <c r="H8" s="14"/>
      <c r="I8" s="102"/>
      <c r="J8" s="103"/>
      <c r="K8" s="211"/>
      <c r="L8" s="17"/>
      <c r="M8" s="16"/>
      <c r="N8" s="18"/>
    </row>
    <row r="9" spans="1:14" s="151" customFormat="1" ht="14.5" x14ac:dyDescent="0.35">
      <c r="A9" s="73" t="s">
        <v>19</v>
      </c>
      <c r="B9" s="224"/>
      <c r="C9" s="225"/>
      <c r="D9" s="176"/>
      <c r="E9" s="177"/>
      <c r="F9" s="178"/>
      <c r="G9" s="207"/>
      <c r="H9" s="176"/>
      <c r="I9" s="216"/>
      <c r="J9" s="257"/>
      <c r="K9" s="212">
        <f>SUM(J4:J9)</f>
        <v>0</v>
      </c>
      <c r="L9" s="179"/>
      <c r="M9" s="180"/>
      <c r="N9" s="181"/>
    </row>
    <row r="10" spans="1:14" s="65" customFormat="1" x14ac:dyDescent="0.3">
      <c r="A10" s="19"/>
      <c r="B10" s="226"/>
      <c r="C10" s="227"/>
      <c r="D10" s="20"/>
      <c r="E10" s="21"/>
      <c r="F10" s="22"/>
      <c r="G10" s="53">
        <f>E10*F10</f>
        <v>0</v>
      </c>
      <c r="H10" s="20"/>
      <c r="I10" s="98"/>
      <c r="J10" s="99"/>
      <c r="K10" s="211"/>
      <c r="L10" s="23"/>
      <c r="M10" s="34"/>
      <c r="N10" s="24"/>
    </row>
    <row r="11" spans="1:14" s="65" customFormat="1" x14ac:dyDescent="0.3">
      <c r="A11" s="19"/>
      <c r="B11" s="226"/>
      <c r="C11" s="227"/>
      <c r="D11" s="20"/>
      <c r="E11" s="21"/>
      <c r="F11" s="22"/>
      <c r="G11" s="53">
        <f t="shared" ref="G11:G50" si="1">E11*F11</f>
        <v>0</v>
      </c>
      <c r="H11" s="20"/>
      <c r="I11" s="98"/>
      <c r="J11" s="99"/>
      <c r="K11" s="211"/>
      <c r="L11" s="23"/>
      <c r="M11" s="34"/>
      <c r="N11" s="24"/>
    </row>
    <row r="12" spans="1:14" s="65" customFormat="1" x14ac:dyDescent="0.3">
      <c r="A12" s="19"/>
      <c r="B12" s="226"/>
      <c r="C12" s="227"/>
      <c r="D12" s="20"/>
      <c r="E12" s="21"/>
      <c r="F12" s="22"/>
      <c r="G12" s="53">
        <f t="shared" si="1"/>
        <v>0</v>
      </c>
      <c r="H12" s="20"/>
      <c r="I12" s="98"/>
      <c r="J12" s="99"/>
      <c r="K12" s="211"/>
      <c r="L12" s="23"/>
      <c r="M12" s="34"/>
      <c r="N12" s="24"/>
    </row>
    <row r="13" spans="1:14" s="65" customFormat="1" x14ac:dyDescent="0.3">
      <c r="A13" s="19"/>
      <c r="B13" s="226"/>
      <c r="C13" s="227"/>
      <c r="D13" s="20"/>
      <c r="E13" s="21"/>
      <c r="F13" s="22"/>
      <c r="G13" s="53">
        <f t="shared" si="1"/>
        <v>0</v>
      </c>
      <c r="H13" s="20"/>
      <c r="I13" s="98"/>
      <c r="J13" s="99"/>
      <c r="K13" s="211"/>
      <c r="L13" s="23"/>
      <c r="M13" s="34"/>
      <c r="N13" s="24"/>
    </row>
    <row r="14" spans="1:14" s="65" customFormat="1" x14ac:dyDescent="0.3">
      <c r="A14" s="19"/>
      <c r="B14" s="226"/>
      <c r="C14" s="227"/>
      <c r="D14" s="20"/>
      <c r="E14" s="21"/>
      <c r="F14" s="22"/>
      <c r="G14" s="53">
        <f t="shared" si="1"/>
        <v>0</v>
      </c>
      <c r="H14" s="20"/>
      <c r="I14" s="98"/>
      <c r="J14" s="99"/>
      <c r="K14" s="211"/>
      <c r="L14" s="23"/>
      <c r="M14" s="34"/>
      <c r="N14" s="24"/>
    </row>
    <row r="15" spans="1:14" s="151" customFormat="1" ht="14.5" x14ac:dyDescent="0.35">
      <c r="A15" s="73" t="s">
        <v>19</v>
      </c>
      <c r="B15" s="228"/>
      <c r="C15" s="229"/>
      <c r="D15" s="159"/>
      <c r="E15" s="161"/>
      <c r="F15" s="160"/>
      <c r="G15" s="208"/>
      <c r="H15" s="159"/>
      <c r="I15" s="162"/>
      <c r="J15" s="163"/>
      <c r="K15" s="212">
        <f>SUM(J10:J15)</f>
        <v>0</v>
      </c>
      <c r="L15" s="182"/>
      <c r="M15" s="183"/>
      <c r="N15" s="184"/>
    </row>
    <row r="16" spans="1:14" s="65" customFormat="1" x14ac:dyDescent="0.3">
      <c r="A16" s="25"/>
      <c r="B16" s="230"/>
      <c r="C16" s="231"/>
      <c r="D16" s="26"/>
      <c r="E16" s="27"/>
      <c r="F16" s="28"/>
      <c r="G16" s="59">
        <f t="shared" si="1"/>
        <v>0</v>
      </c>
      <c r="H16" s="26"/>
      <c r="I16" s="110"/>
      <c r="J16" s="111"/>
      <c r="K16" s="211"/>
      <c r="L16" s="29"/>
      <c r="M16" s="35"/>
      <c r="N16" s="30"/>
    </row>
    <row r="17" spans="1:14" s="65" customFormat="1" x14ac:dyDescent="0.3">
      <c r="A17" s="19"/>
      <c r="B17" s="226"/>
      <c r="C17" s="227"/>
      <c r="D17" s="20"/>
      <c r="E17" s="21"/>
      <c r="F17" s="22"/>
      <c r="G17" s="53">
        <f t="shared" si="1"/>
        <v>0</v>
      </c>
      <c r="H17" s="20"/>
      <c r="I17" s="98"/>
      <c r="J17" s="99"/>
      <c r="K17" s="211"/>
      <c r="L17" s="23"/>
      <c r="M17" s="34"/>
      <c r="N17" s="24"/>
    </row>
    <row r="18" spans="1:14" s="65" customFormat="1" x14ac:dyDescent="0.3">
      <c r="A18" s="19"/>
      <c r="B18" s="226"/>
      <c r="C18" s="227"/>
      <c r="D18" s="20"/>
      <c r="E18" s="21"/>
      <c r="F18" s="22"/>
      <c r="G18" s="53">
        <f t="shared" si="1"/>
        <v>0</v>
      </c>
      <c r="H18" s="20"/>
      <c r="I18" s="98"/>
      <c r="J18" s="99"/>
      <c r="K18" s="211"/>
      <c r="L18" s="23"/>
      <c r="M18" s="34"/>
      <c r="N18" s="24"/>
    </row>
    <row r="19" spans="1:14" s="65" customFormat="1" x14ac:dyDescent="0.3">
      <c r="A19" s="19"/>
      <c r="B19" s="226"/>
      <c r="C19" s="227"/>
      <c r="D19" s="20"/>
      <c r="E19" s="21"/>
      <c r="F19" s="22"/>
      <c r="G19" s="53">
        <f t="shared" si="1"/>
        <v>0</v>
      </c>
      <c r="H19" s="20"/>
      <c r="I19" s="98"/>
      <c r="J19" s="99"/>
      <c r="K19" s="211"/>
      <c r="L19" s="23"/>
      <c r="M19" s="34"/>
      <c r="N19" s="24"/>
    </row>
    <row r="20" spans="1:14" s="65" customFormat="1" x14ac:dyDescent="0.3">
      <c r="A20" s="19"/>
      <c r="B20" s="226"/>
      <c r="C20" s="227"/>
      <c r="D20" s="20"/>
      <c r="E20" s="21"/>
      <c r="F20" s="22"/>
      <c r="G20" s="53">
        <f t="shared" si="1"/>
        <v>0</v>
      </c>
      <c r="H20" s="20"/>
      <c r="I20" s="98"/>
      <c r="J20" s="99"/>
      <c r="K20" s="211"/>
      <c r="L20" s="23"/>
      <c r="M20" s="34"/>
      <c r="N20" s="24"/>
    </row>
    <row r="21" spans="1:14" s="151" customFormat="1" ht="14.5" x14ac:dyDescent="0.35">
      <c r="A21" s="73" t="s">
        <v>19</v>
      </c>
      <c r="B21" s="232"/>
      <c r="C21" s="233"/>
      <c r="D21" s="185"/>
      <c r="E21" s="186"/>
      <c r="F21" s="187"/>
      <c r="G21" s="209"/>
      <c r="H21" s="185"/>
      <c r="I21" s="217"/>
      <c r="J21" s="258"/>
      <c r="K21" s="212">
        <f>SUM(J16:J21)</f>
        <v>0</v>
      </c>
      <c r="L21" s="188"/>
      <c r="M21" s="189"/>
      <c r="N21" s="190"/>
    </row>
    <row r="22" spans="1:14" s="65" customFormat="1" x14ac:dyDescent="0.3">
      <c r="A22" s="19"/>
      <c r="B22" s="226"/>
      <c r="C22" s="227"/>
      <c r="D22" s="20"/>
      <c r="E22" s="21"/>
      <c r="F22" s="22"/>
      <c r="G22" s="53">
        <f t="shared" si="1"/>
        <v>0</v>
      </c>
      <c r="H22" s="20"/>
      <c r="I22" s="98"/>
      <c r="J22" s="99"/>
      <c r="K22" s="211"/>
      <c r="L22" s="23"/>
      <c r="M22" s="34"/>
      <c r="N22" s="24"/>
    </row>
    <row r="23" spans="1:14" s="65" customFormat="1" x14ac:dyDescent="0.3">
      <c r="A23" s="19"/>
      <c r="B23" s="226"/>
      <c r="C23" s="227"/>
      <c r="D23" s="20"/>
      <c r="E23" s="21"/>
      <c r="F23" s="22"/>
      <c r="G23" s="53">
        <f t="shared" si="1"/>
        <v>0</v>
      </c>
      <c r="H23" s="20"/>
      <c r="I23" s="98"/>
      <c r="J23" s="99"/>
      <c r="K23" s="211"/>
      <c r="L23" s="23"/>
      <c r="M23" s="34"/>
      <c r="N23" s="24"/>
    </row>
    <row r="24" spans="1:14" s="65" customFormat="1" ht="14.4" customHeight="1" x14ac:dyDescent="0.3">
      <c r="A24" s="13"/>
      <c r="B24" s="222"/>
      <c r="C24" s="223"/>
      <c r="D24" s="14"/>
      <c r="E24" s="15"/>
      <c r="F24" s="16"/>
      <c r="G24" s="49">
        <f t="shared" si="1"/>
        <v>0</v>
      </c>
      <c r="H24" s="14"/>
      <c r="I24" s="102"/>
      <c r="J24" s="103"/>
      <c r="K24" s="211"/>
      <c r="L24" s="17"/>
      <c r="M24" s="16"/>
      <c r="N24" s="18"/>
    </row>
    <row r="25" spans="1:14" s="65" customFormat="1" x14ac:dyDescent="0.3">
      <c r="A25" s="19"/>
      <c r="B25" s="226"/>
      <c r="C25" s="227"/>
      <c r="D25" s="20"/>
      <c r="E25" s="21"/>
      <c r="F25" s="22"/>
      <c r="G25" s="53">
        <f t="shared" si="1"/>
        <v>0</v>
      </c>
      <c r="H25" s="20"/>
      <c r="I25" s="98"/>
      <c r="J25" s="99"/>
      <c r="K25" s="211"/>
      <c r="L25" s="23"/>
      <c r="M25" s="34"/>
      <c r="N25" s="24"/>
    </row>
    <row r="26" spans="1:14" s="65" customFormat="1" x14ac:dyDescent="0.3">
      <c r="A26" s="19"/>
      <c r="B26" s="226"/>
      <c r="C26" s="227"/>
      <c r="D26" s="20"/>
      <c r="E26" s="21"/>
      <c r="F26" s="22"/>
      <c r="G26" s="53">
        <f t="shared" si="1"/>
        <v>0</v>
      </c>
      <c r="H26" s="20"/>
      <c r="I26" s="98"/>
      <c r="J26" s="99"/>
      <c r="K26" s="211"/>
      <c r="L26" s="23"/>
      <c r="M26" s="34"/>
      <c r="N26" s="24"/>
    </row>
    <row r="27" spans="1:14" s="151" customFormat="1" ht="14.5" x14ac:dyDescent="0.35">
      <c r="A27" s="73" t="s">
        <v>19</v>
      </c>
      <c r="B27" s="228"/>
      <c r="C27" s="229"/>
      <c r="D27" s="159"/>
      <c r="E27" s="161"/>
      <c r="F27" s="160"/>
      <c r="G27" s="208"/>
      <c r="H27" s="195"/>
      <c r="I27" s="259"/>
      <c r="J27" s="163"/>
      <c r="K27" s="212">
        <f>SUM(J22:J27)</f>
        <v>0</v>
      </c>
      <c r="L27" s="182"/>
      <c r="M27" s="183"/>
      <c r="N27" s="184"/>
    </row>
    <row r="28" spans="1:14" s="65" customFormat="1" x14ac:dyDescent="0.3">
      <c r="A28" s="25"/>
      <c r="B28" s="230"/>
      <c r="C28" s="231"/>
      <c r="D28" s="31"/>
      <c r="E28" s="27"/>
      <c r="F28" s="28"/>
      <c r="G28" s="59">
        <f t="shared" si="1"/>
        <v>0</v>
      </c>
      <c r="H28" s="26"/>
      <c r="I28" s="110"/>
      <c r="J28" s="111"/>
      <c r="K28" s="211"/>
      <c r="L28" s="29"/>
      <c r="M28" s="35"/>
      <c r="N28" s="30"/>
    </row>
    <row r="29" spans="1:14" s="65" customFormat="1" x14ac:dyDescent="0.3">
      <c r="A29" s="19"/>
      <c r="B29" s="226"/>
      <c r="C29" s="227"/>
      <c r="D29" s="20"/>
      <c r="E29" s="21"/>
      <c r="F29" s="22"/>
      <c r="G29" s="53">
        <f t="shared" si="1"/>
        <v>0</v>
      </c>
      <c r="H29" s="20"/>
      <c r="I29" s="98"/>
      <c r="J29" s="99"/>
      <c r="K29" s="211"/>
      <c r="L29" s="23"/>
      <c r="M29" s="34"/>
      <c r="N29" s="24"/>
    </row>
    <row r="30" spans="1:14" s="65" customFormat="1" ht="14.4" customHeight="1" x14ac:dyDescent="0.3">
      <c r="A30" s="13"/>
      <c r="B30" s="222"/>
      <c r="C30" s="223"/>
      <c r="D30" s="14"/>
      <c r="E30" s="15"/>
      <c r="F30" s="16"/>
      <c r="G30" s="49">
        <f t="shared" si="1"/>
        <v>0</v>
      </c>
      <c r="H30" s="14"/>
      <c r="I30" s="102"/>
      <c r="J30" s="103"/>
      <c r="K30" s="211"/>
      <c r="L30" s="17"/>
      <c r="M30" s="16"/>
      <c r="N30" s="18"/>
    </row>
    <row r="31" spans="1:14" s="65" customFormat="1" x14ac:dyDescent="0.3">
      <c r="A31" s="19"/>
      <c r="B31" s="226"/>
      <c r="C31" s="227"/>
      <c r="D31" s="20"/>
      <c r="E31" s="21"/>
      <c r="F31" s="22"/>
      <c r="G31" s="53">
        <f t="shared" si="1"/>
        <v>0</v>
      </c>
      <c r="H31" s="20"/>
      <c r="I31" s="98"/>
      <c r="J31" s="99"/>
      <c r="K31" s="211"/>
      <c r="L31" s="23"/>
      <c r="M31" s="34"/>
      <c r="N31" s="24"/>
    </row>
    <row r="32" spans="1:14" s="65" customFormat="1" x14ac:dyDescent="0.3">
      <c r="A32" s="19"/>
      <c r="B32" s="226"/>
      <c r="C32" s="227"/>
      <c r="D32" s="20"/>
      <c r="E32" s="21"/>
      <c r="F32" s="22"/>
      <c r="G32" s="53">
        <f t="shared" si="1"/>
        <v>0</v>
      </c>
      <c r="H32" s="20"/>
      <c r="I32" s="98"/>
      <c r="J32" s="99"/>
      <c r="K32" s="211"/>
      <c r="L32" s="23"/>
      <c r="M32" s="34"/>
      <c r="N32" s="24"/>
    </row>
    <row r="33" spans="1:14" s="151" customFormat="1" ht="14.5" x14ac:dyDescent="0.35">
      <c r="A33" s="73" t="s">
        <v>19</v>
      </c>
      <c r="B33" s="232"/>
      <c r="C33" s="233"/>
      <c r="D33" s="185"/>
      <c r="E33" s="186"/>
      <c r="F33" s="187"/>
      <c r="G33" s="209"/>
      <c r="H33" s="185"/>
      <c r="I33" s="217"/>
      <c r="J33" s="258"/>
      <c r="K33" s="212">
        <f>SUM(J28:J33)</f>
        <v>0</v>
      </c>
      <c r="L33" s="188"/>
      <c r="M33" s="189"/>
      <c r="N33" s="196"/>
    </row>
    <row r="34" spans="1:14" s="65" customFormat="1" x14ac:dyDescent="0.3">
      <c r="A34" s="25"/>
      <c r="B34" s="230"/>
      <c r="C34" s="231"/>
      <c r="D34" s="31"/>
      <c r="E34" s="27"/>
      <c r="F34" s="28"/>
      <c r="G34" s="59">
        <f t="shared" ref="G34:G38" si="2">E34*F34</f>
        <v>0</v>
      </c>
      <c r="H34" s="26"/>
      <c r="I34" s="110"/>
      <c r="J34" s="111"/>
      <c r="K34" s="211"/>
      <c r="L34" s="29"/>
      <c r="M34" s="35"/>
      <c r="N34" s="30"/>
    </row>
    <row r="35" spans="1:14" s="65" customFormat="1" x14ac:dyDescent="0.3">
      <c r="A35" s="19"/>
      <c r="B35" s="226"/>
      <c r="C35" s="227"/>
      <c r="D35" s="20"/>
      <c r="E35" s="21"/>
      <c r="F35" s="22"/>
      <c r="G35" s="53">
        <f t="shared" si="2"/>
        <v>0</v>
      </c>
      <c r="H35" s="20"/>
      <c r="I35" s="98"/>
      <c r="J35" s="99"/>
      <c r="K35" s="211"/>
      <c r="L35" s="23"/>
      <c r="M35" s="34"/>
      <c r="N35" s="24"/>
    </row>
    <row r="36" spans="1:14" s="65" customFormat="1" ht="14.4" customHeight="1" x14ac:dyDescent="0.3">
      <c r="A36" s="13"/>
      <c r="B36" s="222"/>
      <c r="C36" s="223"/>
      <c r="D36" s="14"/>
      <c r="E36" s="15"/>
      <c r="F36" s="16"/>
      <c r="G36" s="49">
        <f t="shared" si="2"/>
        <v>0</v>
      </c>
      <c r="H36" s="14"/>
      <c r="I36" s="102"/>
      <c r="J36" s="103"/>
      <c r="K36" s="211"/>
      <c r="L36" s="17"/>
      <c r="M36" s="16"/>
      <c r="N36" s="18"/>
    </row>
    <row r="37" spans="1:14" s="65" customFormat="1" x14ac:dyDescent="0.3">
      <c r="A37" s="19"/>
      <c r="B37" s="226"/>
      <c r="C37" s="227"/>
      <c r="D37" s="20"/>
      <c r="E37" s="21"/>
      <c r="F37" s="22"/>
      <c r="G37" s="53">
        <f t="shared" si="2"/>
        <v>0</v>
      </c>
      <c r="H37" s="20"/>
      <c r="I37" s="98"/>
      <c r="J37" s="99"/>
      <c r="K37" s="211"/>
      <c r="L37" s="23"/>
      <c r="M37" s="34"/>
      <c r="N37" s="24"/>
    </row>
    <row r="38" spans="1:14" s="65" customFormat="1" x14ac:dyDescent="0.3">
      <c r="A38" s="19"/>
      <c r="B38" s="226"/>
      <c r="C38" s="227"/>
      <c r="D38" s="20"/>
      <c r="E38" s="21"/>
      <c r="F38" s="22"/>
      <c r="G38" s="53">
        <f t="shared" si="2"/>
        <v>0</v>
      </c>
      <c r="H38" s="20"/>
      <c r="I38" s="98"/>
      <c r="J38" s="99"/>
      <c r="K38" s="211"/>
      <c r="L38" s="23"/>
      <c r="M38" s="34"/>
      <c r="N38" s="24"/>
    </row>
    <row r="39" spans="1:14" s="151" customFormat="1" ht="14.5" x14ac:dyDescent="0.35">
      <c r="A39" s="73" t="s">
        <v>19</v>
      </c>
      <c r="B39" s="232"/>
      <c r="C39" s="233"/>
      <c r="D39" s="185"/>
      <c r="E39" s="186"/>
      <c r="F39" s="187"/>
      <c r="G39" s="209"/>
      <c r="H39" s="185"/>
      <c r="I39" s="217"/>
      <c r="J39" s="258"/>
      <c r="K39" s="212">
        <f>SUM(J34:J39)</f>
        <v>0</v>
      </c>
      <c r="L39" s="188"/>
      <c r="M39" s="189"/>
      <c r="N39" s="196"/>
    </row>
    <row r="40" spans="1:14" s="65" customFormat="1" x14ac:dyDescent="0.3">
      <c r="A40" s="25"/>
      <c r="B40" s="230"/>
      <c r="C40" s="231"/>
      <c r="D40" s="31"/>
      <c r="E40" s="27"/>
      <c r="F40" s="28"/>
      <c r="G40" s="59">
        <f t="shared" si="1"/>
        <v>0</v>
      </c>
      <c r="H40" s="26"/>
      <c r="I40" s="110"/>
      <c r="J40" s="111"/>
      <c r="K40" s="211"/>
      <c r="L40" s="29"/>
      <c r="M40" s="35"/>
      <c r="N40" s="30"/>
    </row>
    <row r="41" spans="1:14" s="65" customFormat="1" x14ac:dyDescent="0.3">
      <c r="A41" s="19"/>
      <c r="B41" s="226"/>
      <c r="C41" s="227"/>
      <c r="D41" s="20"/>
      <c r="E41" s="21"/>
      <c r="F41" s="22"/>
      <c r="G41" s="53">
        <f t="shared" si="1"/>
        <v>0</v>
      </c>
      <c r="H41" s="20"/>
      <c r="I41" s="98"/>
      <c r="J41" s="99"/>
      <c r="K41" s="211"/>
      <c r="L41" s="23"/>
      <c r="M41" s="34"/>
      <c r="N41" s="24"/>
    </row>
    <row r="42" spans="1:14" s="65" customFormat="1" ht="14.4" customHeight="1" x14ac:dyDescent="0.3">
      <c r="A42" s="13"/>
      <c r="B42" s="222"/>
      <c r="C42" s="223"/>
      <c r="D42" s="14"/>
      <c r="E42" s="15"/>
      <c r="F42" s="16"/>
      <c r="G42" s="49">
        <f t="shared" ref="G42" si="3">E42*F42</f>
        <v>0</v>
      </c>
      <c r="H42" s="14"/>
      <c r="I42" s="102"/>
      <c r="J42" s="103"/>
      <c r="K42" s="211"/>
      <c r="L42" s="17"/>
      <c r="M42" s="16"/>
      <c r="N42" s="18"/>
    </row>
    <row r="43" spans="1:14" s="65" customFormat="1" x14ac:dyDescent="0.3">
      <c r="A43" s="19"/>
      <c r="B43" s="226"/>
      <c r="C43" s="227"/>
      <c r="D43" s="20"/>
      <c r="E43" s="21"/>
      <c r="F43" s="22"/>
      <c r="G43" s="53">
        <f t="shared" si="1"/>
        <v>0</v>
      </c>
      <c r="H43" s="20"/>
      <c r="I43" s="98"/>
      <c r="J43" s="99"/>
      <c r="K43" s="211"/>
      <c r="L43" s="23"/>
      <c r="M43" s="34"/>
      <c r="N43" s="24"/>
    </row>
    <row r="44" spans="1:14" s="65" customFormat="1" x14ac:dyDescent="0.3">
      <c r="A44" s="19"/>
      <c r="B44" s="226"/>
      <c r="C44" s="227"/>
      <c r="D44" s="20"/>
      <c r="E44" s="21"/>
      <c r="F44" s="22"/>
      <c r="G44" s="53">
        <f t="shared" si="1"/>
        <v>0</v>
      </c>
      <c r="H44" s="20"/>
      <c r="I44" s="98"/>
      <c r="J44" s="99"/>
      <c r="K44" s="211"/>
      <c r="L44" s="23"/>
      <c r="M44" s="34"/>
      <c r="N44" s="24"/>
    </row>
    <row r="45" spans="1:14" s="151" customFormat="1" ht="14.5" x14ac:dyDescent="0.35">
      <c r="A45" s="73" t="s">
        <v>19</v>
      </c>
      <c r="B45" s="232"/>
      <c r="C45" s="233"/>
      <c r="D45" s="185"/>
      <c r="E45" s="186"/>
      <c r="F45" s="187"/>
      <c r="G45" s="209"/>
      <c r="H45" s="185"/>
      <c r="I45" s="217"/>
      <c r="J45" s="258"/>
      <c r="K45" s="212">
        <f>SUM(J40:J45)</f>
        <v>0</v>
      </c>
      <c r="L45" s="188"/>
      <c r="M45" s="189"/>
      <c r="N45" s="196"/>
    </row>
    <row r="46" spans="1:14" s="65" customFormat="1" x14ac:dyDescent="0.3">
      <c r="A46" s="19"/>
      <c r="B46" s="226"/>
      <c r="C46" s="227"/>
      <c r="D46" s="32"/>
      <c r="E46" s="21"/>
      <c r="F46" s="22"/>
      <c r="G46" s="53">
        <f t="shared" si="1"/>
        <v>0</v>
      </c>
      <c r="H46" s="20"/>
      <c r="I46" s="98"/>
      <c r="J46" s="99"/>
      <c r="K46" s="211"/>
      <c r="L46" s="23"/>
      <c r="M46" s="34"/>
      <c r="N46" s="24"/>
    </row>
    <row r="47" spans="1:14" s="65" customFormat="1" x14ac:dyDescent="0.3">
      <c r="A47" s="19"/>
      <c r="B47" s="226"/>
      <c r="C47" s="227"/>
      <c r="D47" s="32"/>
      <c r="E47" s="21"/>
      <c r="F47" s="22"/>
      <c r="G47" s="53">
        <f t="shared" si="1"/>
        <v>0</v>
      </c>
      <c r="H47" s="20"/>
      <c r="I47" s="98"/>
      <c r="J47" s="99"/>
      <c r="K47" s="211"/>
      <c r="L47" s="23"/>
      <c r="M47" s="34"/>
      <c r="N47" s="24"/>
    </row>
    <row r="48" spans="1:14" s="65" customFormat="1" ht="14.4" customHeight="1" x14ac:dyDescent="0.3">
      <c r="A48" s="13"/>
      <c r="B48" s="222"/>
      <c r="C48" s="223"/>
      <c r="D48" s="14"/>
      <c r="E48" s="15"/>
      <c r="F48" s="16"/>
      <c r="G48" s="49">
        <f t="shared" si="1"/>
        <v>0</v>
      </c>
      <c r="H48" s="14"/>
      <c r="I48" s="102"/>
      <c r="J48" s="103"/>
      <c r="K48" s="211"/>
      <c r="L48" s="17"/>
      <c r="M48" s="16"/>
      <c r="N48" s="18"/>
    </row>
    <row r="49" spans="1:14" s="65" customFormat="1" x14ac:dyDescent="0.3">
      <c r="A49" s="19"/>
      <c r="B49" s="226"/>
      <c r="C49" s="227"/>
      <c r="D49" s="20"/>
      <c r="E49" s="21"/>
      <c r="F49" s="22"/>
      <c r="G49" s="53">
        <f t="shared" si="1"/>
        <v>0</v>
      </c>
      <c r="H49" s="20"/>
      <c r="I49" s="98"/>
      <c r="J49" s="99"/>
      <c r="K49" s="211"/>
      <c r="L49" s="23"/>
      <c r="M49" s="34"/>
      <c r="N49" s="24"/>
    </row>
    <row r="50" spans="1:14" s="65" customFormat="1" x14ac:dyDescent="0.3">
      <c r="A50" s="19"/>
      <c r="B50" s="226"/>
      <c r="C50" s="227"/>
      <c r="D50" s="20"/>
      <c r="E50" s="21"/>
      <c r="F50" s="22"/>
      <c r="G50" s="53">
        <f t="shared" si="1"/>
        <v>0</v>
      </c>
      <c r="H50" s="20"/>
      <c r="I50" s="98"/>
      <c r="J50" s="99"/>
      <c r="K50" s="211"/>
      <c r="L50" s="23"/>
      <c r="M50" s="34"/>
      <c r="N50" s="24"/>
    </row>
    <row r="51" spans="1:14" s="151" customFormat="1" ht="15" thickBot="1" x14ac:dyDescent="0.4">
      <c r="A51" s="74" t="s">
        <v>19</v>
      </c>
      <c r="B51" s="228"/>
      <c r="C51" s="229"/>
      <c r="D51" s="159"/>
      <c r="E51" s="143"/>
      <c r="F51" s="160"/>
      <c r="G51" s="208"/>
      <c r="H51" s="159"/>
      <c r="I51" s="162"/>
      <c r="J51" s="163"/>
      <c r="K51" s="213">
        <f>SUM(J46:J51)</f>
        <v>0</v>
      </c>
      <c r="L51" s="197"/>
      <c r="M51" s="198"/>
      <c r="N51" s="199"/>
    </row>
    <row r="52" spans="1:14" s="65" customFormat="1" ht="20.399999999999999" customHeight="1" x14ac:dyDescent="0.3">
      <c r="A52" s="69"/>
      <c r="B52" s="234"/>
      <c r="C52" s="234"/>
      <c r="D52" s="68"/>
      <c r="E52" s="122"/>
      <c r="F52" s="255"/>
      <c r="G52" s="215"/>
      <c r="H52" s="63" t="s">
        <v>3</v>
      </c>
      <c r="I52" s="112">
        <f>SUM(I4:I51)</f>
        <v>0</v>
      </c>
      <c r="J52" s="113">
        <f>SUM(J4:J51)</f>
        <v>0</v>
      </c>
      <c r="K52" s="191"/>
      <c r="N52" s="70"/>
    </row>
    <row r="53" spans="1:14" s="65" customFormat="1" ht="18.649999999999999" customHeight="1" thickBot="1" x14ac:dyDescent="0.35">
      <c r="A53" s="43"/>
      <c r="B53" s="235"/>
      <c r="C53" s="235"/>
      <c r="E53" s="123"/>
      <c r="F53" s="291" t="s">
        <v>80</v>
      </c>
      <c r="G53" s="292">
        <f>SUM(G4:G51)</f>
        <v>0</v>
      </c>
      <c r="H53" s="338" t="s">
        <v>48</v>
      </c>
      <c r="I53" s="339"/>
      <c r="J53" s="200">
        <f>I52+J52</f>
        <v>0</v>
      </c>
      <c r="K53" s="192"/>
      <c r="N53" s="70"/>
    </row>
    <row r="54" spans="1:14" ht="14.5" x14ac:dyDescent="0.3">
      <c r="F54" s="291" t="s">
        <v>81</v>
      </c>
      <c r="K54" s="193"/>
    </row>
  </sheetData>
  <sheetProtection formatCells="0" formatColumns="0" formatRows="0" insertRows="0" insertHyperlinks="0" deleteRows="0"/>
  <mergeCells count="5">
    <mergeCell ref="H53:I53"/>
    <mergeCell ref="D2:G2"/>
    <mergeCell ref="H2:J2"/>
    <mergeCell ref="L2:N2"/>
    <mergeCell ref="H1:J1"/>
  </mergeCells>
  <pageMargins left="0.25" right="0.25" top="0.75" bottom="0.75" header="0.3" footer="0.3"/>
  <pageSetup paperSize="8" scale="77" fitToHeight="0" orientation="landscape" r:id="rId1"/>
  <headerFooter>
    <oddHeader>&amp;C&amp;"Aptos"&amp;12&amp;KFF0000 OFFICIAL&amp;1#_x000D_</oddHead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AF28E2-F2DF-4790-88A0-C152E4C24B34}">
  <sheetPr>
    <tabColor rgb="FF92D050"/>
    <pageSetUpPr fitToPage="1"/>
  </sheetPr>
  <dimension ref="A1:N54"/>
  <sheetViews>
    <sheetView topLeftCell="A5" zoomScale="80" zoomScaleNormal="80" workbookViewId="0">
      <selection activeCell="D9" sqref="D9"/>
    </sheetView>
  </sheetViews>
  <sheetFormatPr defaultColWidth="8.90625" defaultRowHeight="14" x14ac:dyDescent="0.3"/>
  <cols>
    <col min="1" max="1" width="40.6328125" style="1" customWidth="1"/>
    <col min="2" max="2" width="8.1796875" style="236" bestFit="1" customWidth="1"/>
    <col min="3" max="3" width="9.36328125" style="236" bestFit="1" customWidth="1"/>
    <col min="4" max="4" width="31.36328125" style="1" customWidth="1"/>
    <col min="5" max="5" width="11.6328125" style="115" customWidth="1"/>
    <col min="6" max="6" width="11.6328125" style="256" customWidth="1"/>
    <col min="7" max="7" width="11.6328125" style="115" customWidth="1"/>
    <col min="8" max="8" width="27.81640625" style="1" customWidth="1"/>
    <col min="9" max="10" width="13" style="218" customWidth="1"/>
    <col min="11" max="11" width="12.453125" style="194" customWidth="1"/>
    <col min="12" max="12" width="22.36328125" style="1" customWidth="1"/>
    <col min="13" max="13" width="12.453125" style="1" customWidth="1"/>
    <col min="14" max="14" width="12.6328125" style="40" customWidth="1"/>
    <col min="15" max="16384" width="8.90625" style="1"/>
  </cols>
  <sheetData>
    <row r="1" spans="1:14" ht="32.25" customHeight="1" x14ac:dyDescent="0.3">
      <c r="A1" s="41" t="s">
        <v>10</v>
      </c>
      <c r="B1" s="41"/>
      <c r="C1" s="41"/>
      <c r="D1" s="41" t="s">
        <v>141</v>
      </c>
      <c r="E1" s="41"/>
      <c r="F1" s="41"/>
      <c r="G1" s="41"/>
      <c r="H1" s="349" t="s">
        <v>97</v>
      </c>
      <c r="I1" s="349"/>
      <c r="J1" s="349"/>
      <c r="K1" s="41"/>
      <c r="L1" s="41"/>
      <c r="M1" s="41"/>
      <c r="N1" s="41"/>
    </row>
    <row r="2" spans="1:14" s="298" customFormat="1" x14ac:dyDescent="0.3">
      <c r="A2" s="296" t="s">
        <v>0</v>
      </c>
      <c r="B2" s="297"/>
      <c r="C2" s="297"/>
      <c r="D2" s="340" t="s">
        <v>1</v>
      </c>
      <c r="E2" s="341"/>
      <c r="F2" s="341"/>
      <c r="G2" s="342"/>
      <c r="H2" s="343" t="s">
        <v>8</v>
      </c>
      <c r="I2" s="344"/>
      <c r="J2" s="345"/>
      <c r="K2" s="299" t="s">
        <v>94</v>
      </c>
      <c r="L2" s="346" t="s">
        <v>43</v>
      </c>
      <c r="M2" s="347"/>
      <c r="N2" s="348"/>
    </row>
    <row r="3" spans="1:14" s="6" customFormat="1" ht="57.5" x14ac:dyDescent="0.35">
      <c r="A3" s="2" t="s">
        <v>95</v>
      </c>
      <c r="B3" s="219" t="s">
        <v>62</v>
      </c>
      <c r="C3" s="219" t="s">
        <v>63</v>
      </c>
      <c r="D3" s="3" t="s">
        <v>61</v>
      </c>
      <c r="E3" s="121" t="s">
        <v>58</v>
      </c>
      <c r="F3" s="249" t="s">
        <v>2</v>
      </c>
      <c r="G3" s="214" t="s">
        <v>59</v>
      </c>
      <c r="H3" s="4" t="s">
        <v>60</v>
      </c>
      <c r="I3" s="248" t="s">
        <v>18</v>
      </c>
      <c r="J3" s="248" t="s">
        <v>7</v>
      </c>
      <c r="K3" s="116" t="s">
        <v>41</v>
      </c>
      <c r="L3" s="33" t="s">
        <v>92</v>
      </c>
      <c r="M3" s="5" t="s">
        <v>93</v>
      </c>
      <c r="N3" s="38" t="s">
        <v>9</v>
      </c>
    </row>
    <row r="4" spans="1:14" s="65" customFormat="1" x14ac:dyDescent="0.3">
      <c r="A4" s="7"/>
      <c r="B4" s="220"/>
      <c r="C4" s="221"/>
      <c r="D4" s="8"/>
      <c r="E4" s="9"/>
      <c r="F4" s="10"/>
      <c r="G4" s="206">
        <f>E4*F4</f>
        <v>0</v>
      </c>
      <c r="H4" s="8"/>
      <c r="I4" s="100"/>
      <c r="J4" s="101"/>
      <c r="K4" s="210"/>
      <c r="L4" s="11"/>
      <c r="M4" s="10"/>
      <c r="N4" s="12"/>
    </row>
    <row r="5" spans="1:14" s="65" customFormat="1" x14ac:dyDescent="0.3">
      <c r="A5" s="13"/>
      <c r="B5" s="222"/>
      <c r="C5" s="223"/>
      <c r="D5" s="14"/>
      <c r="E5" s="15"/>
      <c r="F5" s="16"/>
      <c r="G5" s="49">
        <f>E5*F5</f>
        <v>0</v>
      </c>
      <c r="H5" s="14"/>
      <c r="I5" s="102"/>
      <c r="J5" s="103"/>
      <c r="K5" s="211"/>
      <c r="L5" s="17"/>
      <c r="M5" s="16"/>
      <c r="N5" s="66"/>
    </row>
    <row r="6" spans="1:14" s="65" customFormat="1" x14ac:dyDescent="0.3">
      <c r="A6" s="13"/>
      <c r="B6" s="222"/>
      <c r="C6" s="223"/>
      <c r="D6" s="14"/>
      <c r="E6" s="15"/>
      <c r="F6" s="16"/>
      <c r="G6" s="49">
        <f>E6*F6</f>
        <v>0</v>
      </c>
      <c r="H6" s="14"/>
      <c r="I6" s="102"/>
      <c r="J6" s="103"/>
      <c r="K6" s="211"/>
      <c r="L6" s="17"/>
      <c r="M6" s="16"/>
      <c r="N6" s="18"/>
    </row>
    <row r="7" spans="1:14" s="65" customFormat="1" x14ac:dyDescent="0.3">
      <c r="A7" s="13"/>
      <c r="B7" s="222"/>
      <c r="C7" s="223"/>
      <c r="D7" s="14"/>
      <c r="E7" s="15"/>
      <c r="F7" s="16"/>
      <c r="G7" s="49">
        <f t="shared" ref="G7:G8" si="0">E7*F7</f>
        <v>0</v>
      </c>
      <c r="H7" s="14"/>
      <c r="I7" s="102"/>
      <c r="J7" s="103"/>
      <c r="K7" s="211"/>
      <c r="L7" s="17"/>
      <c r="M7" s="16"/>
      <c r="N7" s="18"/>
    </row>
    <row r="8" spans="1:14" s="65" customFormat="1" ht="14.4" customHeight="1" x14ac:dyDescent="0.3">
      <c r="A8" s="13"/>
      <c r="B8" s="222"/>
      <c r="C8" s="223"/>
      <c r="D8" s="14"/>
      <c r="E8" s="15"/>
      <c r="F8" s="16"/>
      <c r="G8" s="49">
        <f t="shared" si="0"/>
        <v>0</v>
      </c>
      <c r="H8" s="14"/>
      <c r="I8" s="102"/>
      <c r="J8" s="103"/>
      <c r="K8" s="211"/>
      <c r="L8" s="17"/>
      <c r="M8" s="16"/>
      <c r="N8" s="18"/>
    </row>
    <row r="9" spans="1:14" s="151" customFormat="1" ht="14.5" x14ac:dyDescent="0.35">
      <c r="A9" s="73" t="s">
        <v>19</v>
      </c>
      <c r="B9" s="224"/>
      <c r="C9" s="225"/>
      <c r="D9" s="176"/>
      <c r="E9" s="177"/>
      <c r="F9" s="178"/>
      <c r="G9" s="207"/>
      <c r="H9" s="176"/>
      <c r="I9" s="216"/>
      <c r="J9" s="257"/>
      <c r="K9" s="212">
        <f>SUM(J4:J9)</f>
        <v>0</v>
      </c>
      <c r="L9" s="179"/>
      <c r="M9" s="180"/>
      <c r="N9" s="181"/>
    </row>
    <row r="10" spans="1:14" s="65" customFormat="1" x14ac:dyDescent="0.3">
      <c r="A10" s="19"/>
      <c r="B10" s="226"/>
      <c r="C10" s="227"/>
      <c r="D10" s="20"/>
      <c r="E10" s="21"/>
      <c r="F10" s="22"/>
      <c r="G10" s="53">
        <f>E10*F10</f>
        <v>0</v>
      </c>
      <c r="H10" s="20"/>
      <c r="I10" s="98"/>
      <c r="J10" s="99"/>
      <c r="K10" s="211"/>
      <c r="L10" s="23"/>
      <c r="M10" s="34"/>
      <c r="N10" s="24"/>
    </row>
    <row r="11" spans="1:14" s="65" customFormat="1" x14ac:dyDescent="0.3">
      <c r="A11" s="19"/>
      <c r="B11" s="226"/>
      <c r="C11" s="227"/>
      <c r="D11" s="20"/>
      <c r="E11" s="21"/>
      <c r="F11" s="22"/>
      <c r="G11" s="53">
        <f t="shared" ref="G11:G50" si="1">E11*F11</f>
        <v>0</v>
      </c>
      <c r="H11" s="20"/>
      <c r="I11" s="98"/>
      <c r="J11" s="99"/>
      <c r="K11" s="211"/>
      <c r="L11" s="23"/>
      <c r="M11" s="34"/>
      <c r="N11" s="24"/>
    </row>
    <row r="12" spans="1:14" s="65" customFormat="1" x14ac:dyDescent="0.3">
      <c r="A12" s="19"/>
      <c r="B12" s="226"/>
      <c r="C12" s="227"/>
      <c r="D12" s="20"/>
      <c r="E12" s="21"/>
      <c r="F12" s="22"/>
      <c r="G12" s="53">
        <f t="shared" si="1"/>
        <v>0</v>
      </c>
      <c r="H12" s="20"/>
      <c r="I12" s="98"/>
      <c r="J12" s="99"/>
      <c r="K12" s="211"/>
      <c r="L12" s="23"/>
      <c r="M12" s="34"/>
      <c r="N12" s="24"/>
    </row>
    <row r="13" spans="1:14" s="65" customFormat="1" x14ac:dyDescent="0.3">
      <c r="A13" s="19"/>
      <c r="B13" s="226"/>
      <c r="C13" s="227"/>
      <c r="D13" s="20"/>
      <c r="E13" s="21"/>
      <c r="F13" s="22"/>
      <c r="G13" s="53">
        <f t="shared" si="1"/>
        <v>0</v>
      </c>
      <c r="H13" s="20"/>
      <c r="I13" s="98"/>
      <c r="J13" s="99"/>
      <c r="K13" s="211"/>
      <c r="L13" s="23"/>
      <c r="M13" s="34"/>
      <c r="N13" s="24"/>
    </row>
    <row r="14" spans="1:14" s="65" customFormat="1" x14ac:dyDescent="0.3">
      <c r="A14" s="19"/>
      <c r="B14" s="226"/>
      <c r="C14" s="227"/>
      <c r="D14" s="20"/>
      <c r="E14" s="21"/>
      <c r="F14" s="22"/>
      <c r="G14" s="53">
        <f t="shared" si="1"/>
        <v>0</v>
      </c>
      <c r="H14" s="20"/>
      <c r="I14" s="98"/>
      <c r="J14" s="99"/>
      <c r="K14" s="211"/>
      <c r="L14" s="23"/>
      <c r="M14" s="34"/>
      <c r="N14" s="24"/>
    </row>
    <row r="15" spans="1:14" s="151" customFormat="1" ht="14.5" x14ac:dyDescent="0.35">
      <c r="A15" s="73" t="s">
        <v>19</v>
      </c>
      <c r="B15" s="228"/>
      <c r="C15" s="229"/>
      <c r="D15" s="159"/>
      <c r="E15" s="161"/>
      <c r="F15" s="160"/>
      <c r="G15" s="208"/>
      <c r="H15" s="159"/>
      <c r="I15" s="162"/>
      <c r="J15" s="163"/>
      <c r="K15" s="212">
        <f>SUM(J10:J15)</f>
        <v>0</v>
      </c>
      <c r="L15" s="182"/>
      <c r="M15" s="183"/>
      <c r="N15" s="184"/>
    </row>
    <row r="16" spans="1:14" s="65" customFormat="1" x14ac:dyDescent="0.3">
      <c r="A16" s="25"/>
      <c r="B16" s="230"/>
      <c r="C16" s="231"/>
      <c r="D16" s="26"/>
      <c r="E16" s="27"/>
      <c r="F16" s="28"/>
      <c r="G16" s="59">
        <f t="shared" si="1"/>
        <v>0</v>
      </c>
      <c r="H16" s="26"/>
      <c r="I16" s="110"/>
      <c r="J16" s="111"/>
      <c r="K16" s="211"/>
      <c r="L16" s="29"/>
      <c r="M16" s="35"/>
      <c r="N16" s="30"/>
    </row>
    <row r="17" spans="1:14" s="65" customFormat="1" x14ac:dyDescent="0.3">
      <c r="A17" s="19"/>
      <c r="B17" s="226"/>
      <c r="C17" s="227"/>
      <c r="D17" s="20"/>
      <c r="E17" s="21"/>
      <c r="F17" s="22"/>
      <c r="G17" s="53">
        <f t="shared" si="1"/>
        <v>0</v>
      </c>
      <c r="H17" s="20"/>
      <c r="I17" s="98"/>
      <c r="J17" s="99"/>
      <c r="K17" s="211"/>
      <c r="L17" s="23"/>
      <c r="M17" s="34"/>
      <c r="N17" s="24"/>
    </row>
    <row r="18" spans="1:14" s="65" customFormat="1" x14ac:dyDescent="0.3">
      <c r="A18" s="19"/>
      <c r="B18" s="226"/>
      <c r="C18" s="227"/>
      <c r="D18" s="20"/>
      <c r="E18" s="21"/>
      <c r="F18" s="22"/>
      <c r="G18" s="53">
        <f t="shared" si="1"/>
        <v>0</v>
      </c>
      <c r="H18" s="20"/>
      <c r="I18" s="98"/>
      <c r="J18" s="99"/>
      <c r="K18" s="211"/>
      <c r="L18" s="23"/>
      <c r="M18" s="34"/>
      <c r="N18" s="24"/>
    </row>
    <row r="19" spans="1:14" s="65" customFormat="1" x14ac:dyDescent="0.3">
      <c r="A19" s="19"/>
      <c r="B19" s="226"/>
      <c r="C19" s="227"/>
      <c r="D19" s="20"/>
      <c r="E19" s="21"/>
      <c r="F19" s="22"/>
      <c r="G19" s="53">
        <f t="shared" si="1"/>
        <v>0</v>
      </c>
      <c r="H19" s="20"/>
      <c r="I19" s="98"/>
      <c r="J19" s="99"/>
      <c r="K19" s="211"/>
      <c r="L19" s="23"/>
      <c r="M19" s="34"/>
      <c r="N19" s="24"/>
    </row>
    <row r="20" spans="1:14" s="65" customFormat="1" x14ac:dyDescent="0.3">
      <c r="A20" s="19"/>
      <c r="B20" s="226"/>
      <c r="C20" s="227"/>
      <c r="D20" s="20"/>
      <c r="E20" s="21"/>
      <c r="F20" s="22"/>
      <c r="G20" s="53">
        <f t="shared" si="1"/>
        <v>0</v>
      </c>
      <c r="H20" s="20"/>
      <c r="I20" s="98"/>
      <c r="J20" s="99"/>
      <c r="K20" s="211"/>
      <c r="L20" s="23"/>
      <c r="M20" s="34"/>
      <c r="N20" s="24"/>
    </row>
    <row r="21" spans="1:14" s="151" customFormat="1" ht="14.5" x14ac:dyDescent="0.35">
      <c r="A21" s="73" t="s">
        <v>19</v>
      </c>
      <c r="B21" s="232"/>
      <c r="C21" s="233"/>
      <c r="D21" s="185"/>
      <c r="E21" s="186"/>
      <c r="F21" s="187"/>
      <c r="G21" s="209"/>
      <c r="H21" s="185"/>
      <c r="I21" s="217"/>
      <c r="J21" s="258"/>
      <c r="K21" s="212">
        <f>SUM(J16:J21)</f>
        <v>0</v>
      </c>
      <c r="L21" s="188"/>
      <c r="M21" s="189"/>
      <c r="N21" s="190"/>
    </row>
    <row r="22" spans="1:14" s="65" customFormat="1" x14ac:dyDescent="0.3">
      <c r="A22" s="19"/>
      <c r="B22" s="226"/>
      <c r="C22" s="227"/>
      <c r="D22" s="20"/>
      <c r="E22" s="21"/>
      <c r="F22" s="22"/>
      <c r="G22" s="53">
        <f t="shared" si="1"/>
        <v>0</v>
      </c>
      <c r="H22" s="20"/>
      <c r="I22" s="98"/>
      <c r="J22" s="99"/>
      <c r="K22" s="211"/>
      <c r="L22" s="23"/>
      <c r="M22" s="34"/>
      <c r="N22" s="24"/>
    </row>
    <row r="23" spans="1:14" s="65" customFormat="1" x14ac:dyDescent="0.3">
      <c r="A23" s="19"/>
      <c r="B23" s="226"/>
      <c r="C23" s="227"/>
      <c r="D23" s="20"/>
      <c r="E23" s="21"/>
      <c r="F23" s="22"/>
      <c r="G23" s="53">
        <f t="shared" si="1"/>
        <v>0</v>
      </c>
      <c r="H23" s="20"/>
      <c r="I23" s="98"/>
      <c r="J23" s="99"/>
      <c r="K23" s="211"/>
      <c r="L23" s="23"/>
      <c r="M23" s="34"/>
      <c r="N23" s="24"/>
    </row>
    <row r="24" spans="1:14" s="65" customFormat="1" ht="14.4" customHeight="1" x14ac:dyDescent="0.3">
      <c r="A24" s="13"/>
      <c r="B24" s="222"/>
      <c r="C24" s="223"/>
      <c r="D24" s="14"/>
      <c r="E24" s="15"/>
      <c r="F24" s="16"/>
      <c r="G24" s="49">
        <f t="shared" si="1"/>
        <v>0</v>
      </c>
      <c r="H24" s="14"/>
      <c r="I24" s="102"/>
      <c r="J24" s="103"/>
      <c r="K24" s="211"/>
      <c r="L24" s="17"/>
      <c r="M24" s="16"/>
      <c r="N24" s="18"/>
    </row>
    <row r="25" spans="1:14" s="65" customFormat="1" x14ac:dyDescent="0.3">
      <c r="A25" s="19"/>
      <c r="B25" s="226"/>
      <c r="C25" s="227"/>
      <c r="D25" s="20"/>
      <c r="E25" s="21"/>
      <c r="F25" s="22"/>
      <c r="G25" s="53">
        <f t="shared" si="1"/>
        <v>0</v>
      </c>
      <c r="H25" s="20"/>
      <c r="I25" s="98"/>
      <c r="J25" s="99"/>
      <c r="K25" s="211"/>
      <c r="L25" s="23"/>
      <c r="M25" s="34"/>
      <c r="N25" s="24"/>
    </row>
    <row r="26" spans="1:14" s="65" customFormat="1" x14ac:dyDescent="0.3">
      <c r="A26" s="19"/>
      <c r="B26" s="226"/>
      <c r="C26" s="227"/>
      <c r="D26" s="20"/>
      <c r="E26" s="21"/>
      <c r="F26" s="22"/>
      <c r="G26" s="53">
        <f t="shared" si="1"/>
        <v>0</v>
      </c>
      <c r="H26" s="20"/>
      <c r="I26" s="98"/>
      <c r="J26" s="99"/>
      <c r="K26" s="211"/>
      <c r="L26" s="23"/>
      <c r="M26" s="34"/>
      <c r="N26" s="24"/>
    </row>
    <row r="27" spans="1:14" s="151" customFormat="1" ht="14.5" x14ac:dyDescent="0.35">
      <c r="A27" s="73" t="s">
        <v>19</v>
      </c>
      <c r="B27" s="228"/>
      <c r="C27" s="229"/>
      <c r="D27" s="159"/>
      <c r="E27" s="161"/>
      <c r="F27" s="160"/>
      <c r="G27" s="208"/>
      <c r="H27" s="195"/>
      <c r="I27" s="259"/>
      <c r="J27" s="163"/>
      <c r="K27" s="212">
        <f>SUM(J22:J27)</f>
        <v>0</v>
      </c>
      <c r="L27" s="182"/>
      <c r="M27" s="183"/>
      <c r="N27" s="184"/>
    </row>
    <row r="28" spans="1:14" s="65" customFormat="1" x14ac:dyDescent="0.3">
      <c r="A28" s="25"/>
      <c r="B28" s="230"/>
      <c r="C28" s="231"/>
      <c r="D28" s="31"/>
      <c r="E28" s="27"/>
      <c r="F28" s="28"/>
      <c r="G28" s="59">
        <f t="shared" si="1"/>
        <v>0</v>
      </c>
      <c r="H28" s="26"/>
      <c r="I28" s="110"/>
      <c r="J28" s="111"/>
      <c r="K28" s="211"/>
      <c r="L28" s="29"/>
      <c r="M28" s="35"/>
      <c r="N28" s="30"/>
    </row>
    <row r="29" spans="1:14" s="65" customFormat="1" x14ac:dyDescent="0.3">
      <c r="A29" s="19"/>
      <c r="B29" s="226"/>
      <c r="C29" s="227"/>
      <c r="D29" s="20"/>
      <c r="E29" s="21"/>
      <c r="F29" s="22"/>
      <c r="G29" s="53">
        <f t="shared" si="1"/>
        <v>0</v>
      </c>
      <c r="H29" s="20"/>
      <c r="I29" s="98"/>
      <c r="J29" s="99"/>
      <c r="K29" s="211"/>
      <c r="L29" s="23"/>
      <c r="M29" s="34"/>
      <c r="N29" s="24"/>
    </row>
    <row r="30" spans="1:14" s="65" customFormat="1" ht="14.4" customHeight="1" x14ac:dyDescent="0.3">
      <c r="A30" s="13"/>
      <c r="B30" s="222"/>
      <c r="C30" s="223"/>
      <c r="D30" s="14"/>
      <c r="E30" s="15"/>
      <c r="F30" s="16"/>
      <c r="G30" s="49">
        <f t="shared" si="1"/>
        <v>0</v>
      </c>
      <c r="H30" s="14"/>
      <c r="I30" s="102"/>
      <c r="J30" s="103"/>
      <c r="K30" s="211"/>
      <c r="L30" s="17"/>
      <c r="M30" s="16"/>
      <c r="N30" s="18"/>
    </row>
    <row r="31" spans="1:14" s="65" customFormat="1" x14ac:dyDescent="0.3">
      <c r="A31" s="19"/>
      <c r="B31" s="226"/>
      <c r="C31" s="227"/>
      <c r="D31" s="20"/>
      <c r="E31" s="21"/>
      <c r="F31" s="22"/>
      <c r="G31" s="53">
        <f t="shared" si="1"/>
        <v>0</v>
      </c>
      <c r="H31" s="20"/>
      <c r="I31" s="98"/>
      <c r="J31" s="99"/>
      <c r="K31" s="211"/>
      <c r="L31" s="23"/>
      <c r="M31" s="34"/>
      <c r="N31" s="24"/>
    </row>
    <row r="32" spans="1:14" s="65" customFormat="1" x14ac:dyDescent="0.3">
      <c r="A32" s="19"/>
      <c r="B32" s="226"/>
      <c r="C32" s="227"/>
      <c r="D32" s="20"/>
      <c r="E32" s="21"/>
      <c r="F32" s="22"/>
      <c r="G32" s="53">
        <f t="shared" si="1"/>
        <v>0</v>
      </c>
      <c r="H32" s="20"/>
      <c r="I32" s="98"/>
      <c r="J32" s="99"/>
      <c r="K32" s="211"/>
      <c r="L32" s="23"/>
      <c r="M32" s="34"/>
      <c r="N32" s="24"/>
    </row>
    <row r="33" spans="1:14" s="151" customFormat="1" ht="14.5" x14ac:dyDescent="0.35">
      <c r="A33" s="73" t="s">
        <v>19</v>
      </c>
      <c r="B33" s="232"/>
      <c r="C33" s="233"/>
      <c r="D33" s="185"/>
      <c r="E33" s="186"/>
      <c r="F33" s="187"/>
      <c r="G33" s="209"/>
      <c r="H33" s="185"/>
      <c r="I33" s="217"/>
      <c r="J33" s="258"/>
      <c r="K33" s="212">
        <f>SUM(J28:J33)</f>
        <v>0</v>
      </c>
      <c r="L33" s="188"/>
      <c r="M33" s="189"/>
      <c r="N33" s="196"/>
    </row>
    <row r="34" spans="1:14" s="65" customFormat="1" x14ac:dyDescent="0.3">
      <c r="A34" s="25"/>
      <c r="B34" s="230"/>
      <c r="C34" s="231"/>
      <c r="D34" s="31"/>
      <c r="E34" s="27"/>
      <c r="F34" s="28"/>
      <c r="G34" s="59">
        <f t="shared" ref="G34:G38" si="2">E34*F34</f>
        <v>0</v>
      </c>
      <c r="H34" s="26"/>
      <c r="I34" s="110"/>
      <c r="J34" s="111"/>
      <c r="K34" s="211"/>
      <c r="L34" s="29"/>
      <c r="M34" s="35"/>
      <c r="N34" s="30"/>
    </row>
    <row r="35" spans="1:14" s="65" customFormat="1" x14ac:dyDescent="0.3">
      <c r="A35" s="19"/>
      <c r="B35" s="226"/>
      <c r="C35" s="227"/>
      <c r="D35" s="20"/>
      <c r="E35" s="21"/>
      <c r="F35" s="22"/>
      <c r="G35" s="53">
        <f t="shared" si="2"/>
        <v>0</v>
      </c>
      <c r="H35" s="20"/>
      <c r="I35" s="98"/>
      <c r="J35" s="99"/>
      <c r="K35" s="211"/>
      <c r="L35" s="23"/>
      <c r="M35" s="34"/>
      <c r="N35" s="24"/>
    </row>
    <row r="36" spans="1:14" s="65" customFormat="1" ht="14.4" customHeight="1" x14ac:dyDescent="0.3">
      <c r="A36" s="13"/>
      <c r="B36" s="222"/>
      <c r="C36" s="223"/>
      <c r="D36" s="14"/>
      <c r="E36" s="15"/>
      <c r="F36" s="16"/>
      <c r="G36" s="49">
        <f t="shared" si="2"/>
        <v>0</v>
      </c>
      <c r="H36" s="14"/>
      <c r="I36" s="102"/>
      <c r="J36" s="103"/>
      <c r="K36" s="211"/>
      <c r="L36" s="17"/>
      <c r="M36" s="16"/>
      <c r="N36" s="18"/>
    </row>
    <row r="37" spans="1:14" s="65" customFormat="1" x14ac:dyDescent="0.3">
      <c r="A37" s="19"/>
      <c r="B37" s="226"/>
      <c r="C37" s="227"/>
      <c r="D37" s="20"/>
      <c r="E37" s="21"/>
      <c r="F37" s="22"/>
      <c r="G37" s="53">
        <f t="shared" si="2"/>
        <v>0</v>
      </c>
      <c r="H37" s="20"/>
      <c r="I37" s="98"/>
      <c r="J37" s="99"/>
      <c r="K37" s="211"/>
      <c r="L37" s="23"/>
      <c r="M37" s="34"/>
      <c r="N37" s="24"/>
    </row>
    <row r="38" spans="1:14" s="65" customFormat="1" x14ac:dyDescent="0.3">
      <c r="A38" s="19"/>
      <c r="B38" s="226"/>
      <c r="C38" s="227"/>
      <c r="D38" s="20"/>
      <c r="E38" s="21"/>
      <c r="F38" s="22"/>
      <c r="G38" s="53">
        <f t="shared" si="2"/>
        <v>0</v>
      </c>
      <c r="H38" s="20"/>
      <c r="I38" s="98"/>
      <c r="J38" s="99"/>
      <c r="K38" s="211"/>
      <c r="L38" s="23"/>
      <c r="M38" s="34"/>
      <c r="N38" s="24"/>
    </row>
    <row r="39" spans="1:14" s="151" customFormat="1" ht="14.5" x14ac:dyDescent="0.35">
      <c r="A39" s="73" t="s">
        <v>19</v>
      </c>
      <c r="B39" s="232"/>
      <c r="C39" s="233"/>
      <c r="D39" s="185"/>
      <c r="E39" s="186"/>
      <c r="F39" s="187"/>
      <c r="G39" s="209"/>
      <c r="H39" s="185"/>
      <c r="I39" s="217"/>
      <c r="J39" s="258"/>
      <c r="K39" s="212">
        <f>SUM(J34:J39)</f>
        <v>0</v>
      </c>
      <c r="L39" s="188"/>
      <c r="M39" s="189"/>
      <c r="N39" s="196"/>
    </row>
    <row r="40" spans="1:14" s="65" customFormat="1" x14ac:dyDescent="0.3">
      <c r="A40" s="25"/>
      <c r="B40" s="230"/>
      <c r="C40" s="231"/>
      <c r="D40" s="31"/>
      <c r="E40" s="27"/>
      <c r="F40" s="28"/>
      <c r="G40" s="59">
        <f t="shared" si="1"/>
        <v>0</v>
      </c>
      <c r="H40" s="26"/>
      <c r="I40" s="110"/>
      <c r="J40" s="111"/>
      <c r="K40" s="211"/>
      <c r="L40" s="29"/>
      <c r="M40" s="35"/>
      <c r="N40" s="30"/>
    </row>
    <row r="41" spans="1:14" s="65" customFormat="1" x14ac:dyDescent="0.3">
      <c r="A41" s="19"/>
      <c r="B41" s="226"/>
      <c r="C41" s="227"/>
      <c r="D41" s="20"/>
      <c r="E41" s="21"/>
      <c r="F41" s="22"/>
      <c r="G41" s="53">
        <f t="shared" si="1"/>
        <v>0</v>
      </c>
      <c r="H41" s="20"/>
      <c r="I41" s="98"/>
      <c r="J41" s="99"/>
      <c r="K41" s="211"/>
      <c r="L41" s="23"/>
      <c r="M41" s="34"/>
      <c r="N41" s="24"/>
    </row>
    <row r="42" spans="1:14" s="65" customFormat="1" ht="14.4" customHeight="1" x14ac:dyDescent="0.3">
      <c r="A42" s="13"/>
      <c r="B42" s="222"/>
      <c r="C42" s="223"/>
      <c r="D42" s="14"/>
      <c r="E42" s="15"/>
      <c r="F42" s="16"/>
      <c r="G42" s="49">
        <f t="shared" si="1"/>
        <v>0</v>
      </c>
      <c r="H42" s="14"/>
      <c r="I42" s="102"/>
      <c r="J42" s="103"/>
      <c r="K42" s="211"/>
      <c r="L42" s="17"/>
      <c r="M42" s="16"/>
      <c r="N42" s="18"/>
    </row>
    <row r="43" spans="1:14" s="65" customFormat="1" x14ac:dyDescent="0.3">
      <c r="A43" s="19"/>
      <c r="B43" s="226"/>
      <c r="C43" s="227"/>
      <c r="D43" s="20"/>
      <c r="E43" s="21"/>
      <c r="F43" s="22"/>
      <c r="G43" s="53">
        <f t="shared" si="1"/>
        <v>0</v>
      </c>
      <c r="H43" s="20"/>
      <c r="I43" s="98"/>
      <c r="J43" s="99"/>
      <c r="K43" s="211"/>
      <c r="L43" s="23"/>
      <c r="M43" s="34"/>
      <c r="N43" s="24"/>
    </row>
    <row r="44" spans="1:14" s="65" customFormat="1" x14ac:dyDescent="0.3">
      <c r="A44" s="19"/>
      <c r="B44" s="226"/>
      <c r="C44" s="227"/>
      <c r="D44" s="20"/>
      <c r="E44" s="21"/>
      <c r="F44" s="22"/>
      <c r="G44" s="53">
        <f t="shared" si="1"/>
        <v>0</v>
      </c>
      <c r="H44" s="20"/>
      <c r="I44" s="98"/>
      <c r="J44" s="99"/>
      <c r="K44" s="211"/>
      <c r="L44" s="23"/>
      <c r="M44" s="34"/>
      <c r="N44" s="24"/>
    </row>
    <row r="45" spans="1:14" s="151" customFormat="1" ht="14.5" x14ac:dyDescent="0.35">
      <c r="A45" s="73" t="s">
        <v>19</v>
      </c>
      <c r="B45" s="232"/>
      <c r="C45" s="233"/>
      <c r="D45" s="185"/>
      <c r="E45" s="186"/>
      <c r="F45" s="187"/>
      <c r="G45" s="209"/>
      <c r="H45" s="185"/>
      <c r="I45" s="217"/>
      <c r="J45" s="258"/>
      <c r="K45" s="212">
        <f>SUM(J40:J45)</f>
        <v>0</v>
      </c>
      <c r="L45" s="188"/>
      <c r="M45" s="189"/>
      <c r="N45" s="196"/>
    </row>
    <row r="46" spans="1:14" s="65" customFormat="1" x14ac:dyDescent="0.3">
      <c r="A46" s="19"/>
      <c r="B46" s="226"/>
      <c r="C46" s="227"/>
      <c r="D46" s="32"/>
      <c r="E46" s="21"/>
      <c r="F46" s="22"/>
      <c r="G46" s="53">
        <f t="shared" si="1"/>
        <v>0</v>
      </c>
      <c r="H46" s="20"/>
      <c r="I46" s="98"/>
      <c r="J46" s="99"/>
      <c r="K46" s="211"/>
      <c r="L46" s="23"/>
      <c r="M46" s="34"/>
      <c r="N46" s="24"/>
    </row>
    <row r="47" spans="1:14" s="65" customFormat="1" x14ac:dyDescent="0.3">
      <c r="A47" s="19"/>
      <c r="B47" s="226"/>
      <c r="C47" s="227"/>
      <c r="D47" s="32"/>
      <c r="E47" s="21"/>
      <c r="F47" s="22"/>
      <c r="G47" s="53">
        <f t="shared" si="1"/>
        <v>0</v>
      </c>
      <c r="H47" s="20"/>
      <c r="I47" s="98"/>
      <c r="J47" s="99"/>
      <c r="K47" s="211"/>
      <c r="L47" s="23"/>
      <c r="M47" s="34"/>
      <c r="N47" s="24"/>
    </row>
    <row r="48" spans="1:14" s="65" customFormat="1" ht="14.4" customHeight="1" x14ac:dyDescent="0.3">
      <c r="A48" s="13"/>
      <c r="B48" s="222"/>
      <c r="C48" s="223"/>
      <c r="D48" s="14"/>
      <c r="E48" s="15"/>
      <c r="F48" s="16"/>
      <c r="G48" s="49">
        <f t="shared" si="1"/>
        <v>0</v>
      </c>
      <c r="H48" s="14"/>
      <c r="I48" s="102"/>
      <c r="J48" s="103"/>
      <c r="K48" s="211"/>
      <c r="L48" s="17"/>
      <c r="M48" s="16"/>
      <c r="N48" s="18"/>
    </row>
    <row r="49" spans="1:14" s="65" customFormat="1" x14ac:dyDescent="0.3">
      <c r="A49" s="19"/>
      <c r="B49" s="226"/>
      <c r="C49" s="227"/>
      <c r="D49" s="20"/>
      <c r="E49" s="21"/>
      <c r="F49" s="22"/>
      <c r="G49" s="53">
        <f t="shared" si="1"/>
        <v>0</v>
      </c>
      <c r="H49" s="20"/>
      <c r="I49" s="98"/>
      <c r="J49" s="99"/>
      <c r="K49" s="211"/>
      <c r="L49" s="23"/>
      <c r="M49" s="34"/>
      <c r="N49" s="24"/>
    </row>
    <row r="50" spans="1:14" s="65" customFormat="1" x14ac:dyDescent="0.3">
      <c r="A50" s="19"/>
      <c r="B50" s="226"/>
      <c r="C50" s="227"/>
      <c r="D50" s="20"/>
      <c r="E50" s="21"/>
      <c r="F50" s="22"/>
      <c r="G50" s="53">
        <f t="shared" si="1"/>
        <v>0</v>
      </c>
      <c r="H50" s="20"/>
      <c r="I50" s="98"/>
      <c r="J50" s="99"/>
      <c r="K50" s="211"/>
      <c r="L50" s="23"/>
      <c r="M50" s="34"/>
      <c r="N50" s="24"/>
    </row>
    <row r="51" spans="1:14" s="151" customFormat="1" ht="15" thickBot="1" x14ac:dyDescent="0.4">
      <c r="A51" s="74" t="s">
        <v>19</v>
      </c>
      <c r="B51" s="228"/>
      <c r="C51" s="229"/>
      <c r="D51" s="159"/>
      <c r="E51" s="143"/>
      <c r="F51" s="160"/>
      <c r="G51" s="208"/>
      <c r="H51" s="159"/>
      <c r="I51" s="162"/>
      <c r="J51" s="163"/>
      <c r="K51" s="213">
        <f>SUM(J46:J51)</f>
        <v>0</v>
      </c>
      <c r="L51" s="197"/>
      <c r="M51" s="198"/>
      <c r="N51" s="199"/>
    </row>
    <row r="52" spans="1:14" s="65" customFormat="1" ht="20.399999999999999" customHeight="1" x14ac:dyDescent="0.3">
      <c r="A52" s="69"/>
      <c r="B52" s="234"/>
      <c r="C52" s="234"/>
      <c r="D52" s="68"/>
      <c r="E52" s="122"/>
      <c r="F52" s="255"/>
      <c r="G52" s="215"/>
      <c r="H52" s="63" t="s">
        <v>3</v>
      </c>
      <c r="I52" s="112">
        <f>SUM(I4:I51)</f>
        <v>0</v>
      </c>
      <c r="J52" s="113">
        <f>SUM(J4:J51)</f>
        <v>0</v>
      </c>
      <c r="K52" s="191"/>
      <c r="N52" s="70"/>
    </row>
    <row r="53" spans="1:14" s="65" customFormat="1" ht="18.649999999999999" customHeight="1" thickBot="1" x14ac:dyDescent="0.35">
      <c r="A53" s="43"/>
      <c r="B53" s="235"/>
      <c r="C53" s="235"/>
      <c r="E53" s="123"/>
      <c r="F53" s="291" t="s">
        <v>80</v>
      </c>
      <c r="G53" s="292">
        <f>SUM(G4:G51)</f>
        <v>0</v>
      </c>
      <c r="H53" s="338" t="s">
        <v>48</v>
      </c>
      <c r="I53" s="339"/>
      <c r="J53" s="200">
        <f>I52+J52</f>
        <v>0</v>
      </c>
      <c r="K53" s="192"/>
      <c r="N53" s="70"/>
    </row>
    <row r="54" spans="1:14" ht="14.5" x14ac:dyDescent="0.3">
      <c r="F54" s="291" t="s">
        <v>81</v>
      </c>
      <c r="K54" s="193"/>
    </row>
  </sheetData>
  <sheetProtection formatCells="0" formatColumns="0" formatRows="0" insertRows="0" insertHyperlinks="0" deleteRows="0"/>
  <mergeCells count="5">
    <mergeCell ref="H53:I53"/>
    <mergeCell ref="D2:G2"/>
    <mergeCell ref="H2:J2"/>
    <mergeCell ref="L2:N2"/>
    <mergeCell ref="H1:J1"/>
  </mergeCells>
  <pageMargins left="0.25" right="0.25" top="0.75" bottom="0.75" header="0.3" footer="0.3"/>
  <pageSetup paperSize="8" scale="77" fitToHeight="0" orientation="landscape" r:id="rId1"/>
  <headerFooter>
    <oddHeader>&amp;C&amp;"Aptos"&amp;12&amp;KFF0000 OFFICIAL&amp;1#_x000D_</odd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3C78BC-77B1-4C1C-9AB5-807987C68283}">
  <sheetPr>
    <tabColor rgb="FF92D050"/>
    <pageSetUpPr fitToPage="1"/>
  </sheetPr>
  <dimension ref="A1:N54"/>
  <sheetViews>
    <sheetView zoomScale="80" zoomScaleNormal="80" workbookViewId="0">
      <selection activeCell="D5" sqref="D5"/>
    </sheetView>
  </sheetViews>
  <sheetFormatPr defaultColWidth="8.90625" defaultRowHeight="14" x14ac:dyDescent="0.3"/>
  <cols>
    <col min="1" max="1" width="40.6328125" style="1" customWidth="1"/>
    <col min="2" max="2" width="8.1796875" style="236" bestFit="1" customWidth="1"/>
    <col min="3" max="3" width="9.36328125" style="236" customWidth="1"/>
    <col min="4" max="4" width="31.36328125" style="1" customWidth="1"/>
    <col min="5" max="5" width="11.6328125" style="115" customWidth="1"/>
    <col min="6" max="6" width="11.6328125" style="256" customWidth="1"/>
    <col min="7" max="7" width="11.6328125" style="115" customWidth="1"/>
    <col min="8" max="8" width="27.81640625" style="1" customWidth="1"/>
    <col min="9" max="10" width="13" style="218" customWidth="1"/>
    <col min="11" max="11" width="12.453125" style="194" customWidth="1"/>
    <col min="12" max="12" width="22.36328125" style="1" customWidth="1"/>
    <col min="13" max="13" width="12.453125" style="1" customWidth="1"/>
    <col min="14" max="14" width="12.6328125" style="40" customWidth="1"/>
    <col min="15" max="16384" width="8.90625" style="1"/>
  </cols>
  <sheetData>
    <row r="1" spans="1:14" ht="32.25" customHeight="1" x14ac:dyDescent="0.3">
      <c r="A1" s="41" t="s">
        <v>10</v>
      </c>
      <c r="B1" s="41"/>
      <c r="C1" s="41"/>
      <c r="D1" s="41" t="s">
        <v>191</v>
      </c>
      <c r="E1" s="41"/>
      <c r="F1" s="41"/>
      <c r="G1" s="41"/>
      <c r="H1" s="349" t="s">
        <v>97</v>
      </c>
      <c r="I1" s="349"/>
      <c r="J1" s="349"/>
      <c r="K1" s="41"/>
      <c r="L1" s="41"/>
      <c r="M1" s="41"/>
      <c r="N1" s="41"/>
    </row>
    <row r="2" spans="1:14" s="298" customFormat="1" x14ac:dyDescent="0.3">
      <c r="A2" s="296" t="s">
        <v>0</v>
      </c>
      <c r="B2" s="297"/>
      <c r="C2" s="297"/>
      <c r="D2" s="340" t="s">
        <v>1</v>
      </c>
      <c r="E2" s="341"/>
      <c r="F2" s="341"/>
      <c r="G2" s="342"/>
      <c r="H2" s="343" t="s">
        <v>8</v>
      </c>
      <c r="I2" s="344"/>
      <c r="J2" s="345"/>
      <c r="K2" s="299" t="s">
        <v>94</v>
      </c>
      <c r="L2" s="346" t="s">
        <v>43</v>
      </c>
      <c r="M2" s="347"/>
      <c r="N2" s="348"/>
    </row>
    <row r="3" spans="1:14" s="6" customFormat="1" ht="57.5" x14ac:dyDescent="0.35">
      <c r="A3" s="2" t="s">
        <v>95</v>
      </c>
      <c r="B3" s="219" t="s">
        <v>62</v>
      </c>
      <c r="C3" s="219" t="s">
        <v>63</v>
      </c>
      <c r="D3" s="3" t="s">
        <v>61</v>
      </c>
      <c r="E3" s="121" t="s">
        <v>58</v>
      </c>
      <c r="F3" s="249" t="s">
        <v>2</v>
      </c>
      <c r="G3" s="214" t="s">
        <v>59</v>
      </c>
      <c r="H3" s="4" t="s">
        <v>60</v>
      </c>
      <c r="I3" s="248" t="s">
        <v>18</v>
      </c>
      <c r="J3" s="248" t="s">
        <v>7</v>
      </c>
      <c r="K3" s="116" t="s">
        <v>41</v>
      </c>
      <c r="L3" s="33" t="s">
        <v>92</v>
      </c>
      <c r="M3" s="5" t="s">
        <v>93</v>
      </c>
      <c r="N3" s="38" t="s">
        <v>9</v>
      </c>
    </row>
    <row r="4" spans="1:14" s="65" customFormat="1" x14ac:dyDescent="0.3">
      <c r="A4" s="7"/>
      <c r="B4" s="220"/>
      <c r="C4" s="221"/>
      <c r="D4" s="8"/>
      <c r="E4" s="9"/>
      <c r="F4" s="10"/>
      <c r="G4" s="206">
        <f>E4*F4</f>
        <v>0</v>
      </c>
      <c r="H4" s="8"/>
      <c r="I4" s="100"/>
      <c r="J4" s="101"/>
      <c r="K4" s="210"/>
      <c r="L4" s="11"/>
      <c r="M4" s="10"/>
      <c r="N4" s="12"/>
    </row>
    <row r="5" spans="1:14" s="65" customFormat="1" x14ac:dyDescent="0.3">
      <c r="A5" s="13"/>
      <c r="B5" s="222"/>
      <c r="C5" s="223"/>
      <c r="D5" s="14"/>
      <c r="E5" s="15"/>
      <c r="F5" s="16"/>
      <c r="G5" s="49">
        <f>E5*F5</f>
        <v>0</v>
      </c>
      <c r="H5" s="14"/>
      <c r="I5" s="102"/>
      <c r="J5" s="103"/>
      <c r="K5" s="211"/>
      <c r="L5" s="17"/>
      <c r="M5" s="16"/>
      <c r="N5" s="66"/>
    </row>
    <row r="6" spans="1:14" s="65" customFormat="1" x14ac:dyDescent="0.3">
      <c r="A6" s="13"/>
      <c r="B6" s="222"/>
      <c r="C6" s="223"/>
      <c r="D6" s="14"/>
      <c r="E6" s="15"/>
      <c r="F6" s="16"/>
      <c r="G6" s="49">
        <f>E6*F6</f>
        <v>0</v>
      </c>
      <c r="H6" s="14"/>
      <c r="I6" s="102"/>
      <c r="J6" s="103"/>
      <c r="K6" s="211"/>
      <c r="L6" s="17"/>
      <c r="M6" s="16"/>
      <c r="N6" s="18"/>
    </row>
    <row r="7" spans="1:14" s="65" customFormat="1" x14ac:dyDescent="0.3">
      <c r="A7" s="13"/>
      <c r="B7" s="222"/>
      <c r="C7" s="223"/>
      <c r="D7" s="14"/>
      <c r="E7" s="15"/>
      <c r="F7" s="16"/>
      <c r="G7" s="49">
        <f t="shared" ref="G7:G8" si="0">E7*F7</f>
        <v>0</v>
      </c>
      <c r="H7" s="14"/>
      <c r="I7" s="102"/>
      <c r="J7" s="103"/>
      <c r="K7" s="211"/>
      <c r="L7" s="17"/>
      <c r="M7" s="16"/>
      <c r="N7" s="18"/>
    </row>
    <row r="8" spans="1:14" s="65" customFormat="1" ht="14.4" customHeight="1" x14ac:dyDescent="0.3">
      <c r="A8" s="13"/>
      <c r="B8" s="222"/>
      <c r="C8" s="223"/>
      <c r="D8" s="14"/>
      <c r="E8" s="15"/>
      <c r="F8" s="16"/>
      <c r="G8" s="49">
        <f t="shared" si="0"/>
        <v>0</v>
      </c>
      <c r="H8" s="14"/>
      <c r="I8" s="102"/>
      <c r="J8" s="103"/>
      <c r="K8" s="211"/>
      <c r="L8" s="17"/>
      <c r="M8" s="16"/>
      <c r="N8" s="18"/>
    </row>
    <row r="9" spans="1:14" s="151" customFormat="1" ht="14.5" x14ac:dyDescent="0.35">
      <c r="A9" s="73" t="s">
        <v>19</v>
      </c>
      <c r="B9" s="224"/>
      <c r="C9" s="225"/>
      <c r="D9" s="176"/>
      <c r="E9" s="177"/>
      <c r="F9" s="178"/>
      <c r="G9" s="207"/>
      <c r="H9" s="176"/>
      <c r="I9" s="216"/>
      <c r="J9" s="257"/>
      <c r="K9" s="212">
        <f>SUM(J4:J9)</f>
        <v>0</v>
      </c>
      <c r="L9" s="179"/>
      <c r="M9" s="180"/>
      <c r="N9" s="181"/>
    </row>
    <row r="10" spans="1:14" s="65" customFormat="1" x14ac:dyDescent="0.3">
      <c r="A10" s="19"/>
      <c r="B10" s="226"/>
      <c r="C10" s="227"/>
      <c r="D10" s="20"/>
      <c r="E10" s="21"/>
      <c r="F10" s="22"/>
      <c r="G10" s="53">
        <f>E10*F10</f>
        <v>0</v>
      </c>
      <c r="H10" s="20"/>
      <c r="I10" s="98"/>
      <c r="J10" s="99"/>
      <c r="K10" s="211"/>
      <c r="L10" s="23"/>
      <c r="M10" s="34"/>
      <c r="N10" s="24"/>
    </row>
    <row r="11" spans="1:14" s="65" customFormat="1" x14ac:dyDescent="0.3">
      <c r="A11" s="19"/>
      <c r="B11" s="226"/>
      <c r="C11" s="227"/>
      <c r="D11" s="20"/>
      <c r="E11" s="21"/>
      <c r="F11" s="22"/>
      <c r="G11" s="53">
        <f t="shared" ref="G11:G50" si="1">E11*F11</f>
        <v>0</v>
      </c>
      <c r="H11" s="20"/>
      <c r="I11" s="98"/>
      <c r="J11" s="99"/>
      <c r="K11" s="211"/>
      <c r="L11" s="23"/>
      <c r="M11" s="34"/>
      <c r="N11" s="24"/>
    </row>
    <row r="12" spans="1:14" s="65" customFormat="1" x14ac:dyDescent="0.3">
      <c r="A12" s="19"/>
      <c r="B12" s="226"/>
      <c r="C12" s="227"/>
      <c r="D12" s="20"/>
      <c r="E12" s="21"/>
      <c r="F12" s="22"/>
      <c r="G12" s="53">
        <f t="shared" si="1"/>
        <v>0</v>
      </c>
      <c r="H12" s="20"/>
      <c r="I12" s="98"/>
      <c r="J12" s="99"/>
      <c r="K12" s="211"/>
      <c r="L12" s="23"/>
      <c r="M12" s="34"/>
      <c r="N12" s="24"/>
    </row>
    <row r="13" spans="1:14" s="65" customFormat="1" x14ac:dyDescent="0.3">
      <c r="A13" s="19"/>
      <c r="B13" s="226"/>
      <c r="C13" s="227"/>
      <c r="D13" s="20"/>
      <c r="E13" s="21"/>
      <c r="F13" s="22"/>
      <c r="G13" s="53">
        <f t="shared" si="1"/>
        <v>0</v>
      </c>
      <c r="H13" s="20"/>
      <c r="I13" s="98"/>
      <c r="J13" s="99"/>
      <c r="K13" s="211"/>
      <c r="L13" s="23"/>
      <c r="M13" s="34"/>
      <c r="N13" s="24"/>
    </row>
    <row r="14" spans="1:14" s="65" customFormat="1" x14ac:dyDescent="0.3">
      <c r="A14" s="19"/>
      <c r="B14" s="226"/>
      <c r="C14" s="227"/>
      <c r="D14" s="20"/>
      <c r="E14" s="21"/>
      <c r="F14" s="22"/>
      <c r="G14" s="53">
        <f t="shared" si="1"/>
        <v>0</v>
      </c>
      <c r="H14" s="20"/>
      <c r="I14" s="98"/>
      <c r="J14" s="99"/>
      <c r="K14" s="211"/>
      <c r="L14" s="23"/>
      <c r="M14" s="34"/>
      <c r="N14" s="24"/>
    </row>
    <row r="15" spans="1:14" s="151" customFormat="1" ht="14.5" x14ac:dyDescent="0.35">
      <c r="A15" s="73" t="s">
        <v>19</v>
      </c>
      <c r="B15" s="228"/>
      <c r="C15" s="229"/>
      <c r="D15" s="159"/>
      <c r="E15" s="161"/>
      <c r="F15" s="160"/>
      <c r="G15" s="208"/>
      <c r="H15" s="159"/>
      <c r="I15" s="162"/>
      <c r="J15" s="163"/>
      <c r="K15" s="212">
        <f>SUM(J10:J15)</f>
        <v>0</v>
      </c>
      <c r="L15" s="182"/>
      <c r="M15" s="183"/>
      <c r="N15" s="184"/>
    </row>
    <row r="16" spans="1:14" s="65" customFormat="1" x14ac:dyDescent="0.3">
      <c r="A16" s="25"/>
      <c r="B16" s="230"/>
      <c r="C16" s="231"/>
      <c r="D16" s="26"/>
      <c r="E16" s="27"/>
      <c r="F16" s="28"/>
      <c r="G16" s="59">
        <f t="shared" si="1"/>
        <v>0</v>
      </c>
      <c r="H16" s="26"/>
      <c r="I16" s="110"/>
      <c r="J16" s="111"/>
      <c r="K16" s="211"/>
      <c r="L16" s="29"/>
      <c r="M16" s="35"/>
      <c r="N16" s="30"/>
    </row>
    <row r="17" spans="1:14" s="65" customFormat="1" x14ac:dyDescent="0.3">
      <c r="A17" s="19"/>
      <c r="B17" s="226"/>
      <c r="C17" s="227"/>
      <c r="D17" s="20"/>
      <c r="E17" s="21"/>
      <c r="F17" s="22"/>
      <c r="G17" s="53">
        <f t="shared" si="1"/>
        <v>0</v>
      </c>
      <c r="H17" s="20"/>
      <c r="I17" s="98"/>
      <c r="J17" s="99"/>
      <c r="K17" s="211"/>
      <c r="L17" s="23"/>
      <c r="M17" s="34"/>
      <c r="N17" s="24"/>
    </row>
    <row r="18" spans="1:14" s="65" customFormat="1" x14ac:dyDescent="0.3">
      <c r="A18" s="19"/>
      <c r="B18" s="226"/>
      <c r="C18" s="227"/>
      <c r="D18" s="20"/>
      <c r="E18" s="21"/>
      <c r="F18" s="22"/>
      <c r="G18" s="53">
        <f t="shared" si="1"/>
        <v>0</v>
      </c>
      <c r="H18" s="20"/>
      <c r="I18" s="98"/>
      <c r="J18" s="99"/>
      <c r="K18" s="211"/>
      <c r="L18" s="23"/>
      <c r="M18" s="34"/>
      <c r="N18" s="24"/>
    </row>
    <row r="19" spans="1:14" s="65" customFormat="1" x14ac:dyDescent="0.3">
      <c r="A19" s="19"/>
      <c r="B19" s="226"/>
      <c r="C19" s="227"/>
      <c r="D19" s="20"/>
      <c r="E19" s="21"/>
      <c r="F19" s="22"/>
      <c r="G19" s="53">
        <f t="shared" si="1"/>
        <v>0</v>
      </c>
      <c r="H19" s="20"/>
      <c r="I19" s="98"/>
      <c r="J19" s="99"/>
      <c r="K19" s="211"/>
      <c r="L19" s="23"/>
      <c r="M19" s="34"/>
      <c r="N19" s="24"/>
    </row>
    <row r="20" spans="1:14" s="65" customFormat="1" x14ac:dyDescent="0.3">
      <c r="A20" s="19"/>
      <c r="B20" s="226"/>
      <c r="C20" s="227"/>
      <c r="D20" s="20"/>
      <c r="E20" s="21"/>
      <c r="F20" s="22"/>
      <c r="G20" s="53">
        <f t="shared" si="1"/>
        <v>0</v>
      </c>
      <c r="H20" s="20"/>
      <c r="I20" s="98"/>
      <c r="J20" s="99"/>
      <c r="K20" s="211"/>
      <c r="L20" s="23"/>
      <c r="M20" s="34"/>
      <c r="N20" s="24"/>
    </row>
    <row r="21" spans="1:14" s="151" customFormat="1" ht="14.5" x14ac:dyDescent="0.35">
      <c r="A21" s="73" t="s">
        <v>19</v>
      </c>
      <c r="B21" s="232"/>
      <c r="C21" s="233"/>
      <c r="D21" s="185"/>
      <c r="E21" s="186"/>
      <c r="F21" s="187"/>
      <c r="G21" s="209"/>
      <c r="H21" s="185"/>
      <c r="I21" s="217"/>
      <c r="J21" s="258"/>
      <c r="K21" s="212">
        <f>SUM(J16:J21)</f>
        <v>0</v>
      </c>
      <c r="L21" s="188"/>
      <c r="M21" s="189"/>
      <c r="N21" s="190"/>
    </row>
    <row r="22" spans="1:14" s="65" customFormat="1" x14ac:dyDescent="0.3">
      <c r="A22" s="19"/>
      <c r="B22" s="226"/>
      <c r="C22" s="227"/>
      <c r="D22" s="20"/>
      <c r="E22" s="21"/>
      <c r="F22" s="22"/>
      <c r="G22" s="53">
        <f t="shared" si="1"/>
        <v>0</v>
      </c>
      <c r="H22" s="20"/>
      <c r="I22" s="98"/>
      <c r="J22" s="99"/>
      <c r="K22" s="211"/>
      <c r="L22" s="23"/>
      <c r="M22" s="34"/>
      <c r="N22" s="24"/>
    </row>
    <row r="23" spans="1:14" s="65" customFormat="1" x14ac:dyDescent="0.3">
      <c r="A23" s="19"/>
      <c r="B23" s="226"/>
      <c r="C23" s="227"/>
      <c r="D23" s="20"/>
      <c r="E23" s="21"/>
      <c r="F23" s="22"/>
      <c r="G23" s="53">
        <f t="shared" si="1"/>
        <v>0</v>
      </c>
      <c r="H23" s="20"/>
      <c r="I23" s="98"/>
      <c r="J23" s="99"/>
      <c r="K23" s="211"/>
      <c r="L23" s="23"/>
      <c r="M23" s="34"/>
      <c r="N23" s="24"/>
    </row>
    <row r="24" spans="1:14" s="65" customFormat="1" ht="14.4" customHeight="1" x14ac:dyDescent="0.3">
      <c r="A24" s="13"/>
      <c r="B24" s="222"/>
      <c r="C24" s="223"/>
      <c r="D24" s="14"/>
      <c r="E24" s="15"/>
      <c r="F24" s="16"/>
      <c r="G24" s="49">
        <f t="shared" si="1"/>
        <v>0</v>
      </c>
      <c r="H24" s="14"/>
      <c r="I24" s="102"/>
      <c r="J24" s="103"/>
      <c r="K24" s="211"/>
      <c r="L24" s="17"/>
      <c r="M24" s="16"/>
      <c r="N24" s="18"/>
    </row>
    <row r="25" spans="1:14" s="65" customFormat="1" x14ac:dyDescent="0.3">
      <c r="A25" s="19"/>
      <c r="B25" s="226"/>
      <c r="C25" s="227"/>
      <c r="D25" s="20"/>
      <c r="E25" s="21"/>
      <c r="F25" s="22"/>
      <c r="G25" s="53">
        <f t="shared" si="1"/>
        <v>0</v>
      </c>
      <c r="H25" s="20"/>
      <c r="I25" s="98"/>
      <c r="J25" s="99"/>
      <c r="K25" s="211"/>
      <c r="L25" s="23"/>
      <c r="M25" s="34"/>
      <c r="N25" s="24"/>
    </row>
    <row r="26" spans="1:14" s="65" customFormat="1" x14ac:dyDescent="0.3">
      <c r="A26" s="19"/>
      <c r="B26" s="226"/>
      <c r="C26" s="227"/>
      <c r="D26" s="20"/>
      <c r="E26" s="21"/>
      <c r="F26" s="22"/>
      <c r="G26" s="53">
        <f t="shared" si="1"/>
        <v>0</v>
      </c>
      <c r="H26" s="20"/>
      <c r="I26" s="98"/>
      <c r="J26" s="99"/>
      <c r="K26" s="211"/>
      <c r="L26" s="23"/>
      <c r="M26" s="34"/>
      <c r="N26" s="24"/>
    </row>
    <row r="27" spans="1:14" s="151" customFormat="1" ht="14.5" x14ac:dyDescent="0.35">
      <c r="A27" s="73" t="s">
        <v>19</v>
      </c>
      <c r="B27" s="228"/>
      <c r="C27" s="229"/>
      <c r="D27" s="159"/>
      <c r="E27" s="161"/>
      <c r="F27" s="160"/>
      <c r="G27" s="208"/>
      <c r="H27" s="195"/>
      <c r="I27" s="259"/>
      <c r="J27" s="163"/>
      <c r="K27" s="212">
        <f>SUM(J22:J27)</f>
        <v>0</v>
      </c>
      <c r="L27" s="182"/>
      <c r="M27" s="183"/>
      <c r="N27" s="184"/>
    </row>
    <row r="28" spans="1:14" s="65" customFormat="1" x14ac:dyDescent="0.3">
      <c r="A28" s="25"/>
      <c r="B28" s="230"/>
      <c r="C28" s="231"/>
      <c r="D28" s="31"/>
      <c r="E28" s="27"/>
      <c r="F28" s="28"/>
      <c r="G28" s="59">
        <f t="shared" si="1"/>
        <v>0</v>
      </c>
      <c r="H28" s="26"/>
      <c r="I28" s="110"/>
      <c r="J28" s="111"/>
      <c r="K28" s="211"/>
      <c r="L28" s="29"/>
      <c r="M28" s="35"/>
      <c r="N28" s="30"/>
    </row>
    <row r="29" spans="1:14" s="65" customFormat="1" x14ac:dyDescent="0.3">
      <c r="A29" s="19"/>
      <c r="B29" s="226"/>
      <c r="C29" s="227"/>
      <c r="D29" s="20"/>
      <c r="E29" s="21"/>
      <c r="F29" s="22"/>
      <c r="G29" s="53">
        <f t="shared" si="1"/>
        <v>0</v>
      </c>
      <c r="H29" s="20"/>
      <c r="I29" s="98"/>
      <c r="J29" s="99"/>
      <c r="K29" s="211"/>
      <c r="L29" s="23"/>
      <c r="M29" s="34"/>
      <c r="N29" s="24"/>
    </row>
    <row r="30" spans="1:14" s="65" customFormat="1" ht="14.4" customHeight="1" x14ac:dyDescent="0.3">
      <c r="A30" s="13"/>
      <c r="B30" s="222"/>
      <c r="C30" s="223"/>
      <c r="D30" s="14"/>
      <c r="E30" s="15"/>
      <c r="F30" s="16"/>
      <c r="G30" s="49">
        <f t="shared" si="1"/>
        <v>0</v>
      </c>
      <c r="H30" s="14"/>
      <c r="I30" s="102"/>
      <c r="J30" s="103"/>
      <c r="K30" s="211"/>
      <c r="L30" s="17"/>
      <c r="M30" s="16"/>
      <c r="N30" s="18"/>
    </row>
    <row r="31" spans="1:14" s="65" customFormat="1" x14ac:dyDescent="0.3">
      <c r="A31" s="19"/>
      <c r="B31" s="226"/>
      <c r="C31" s="227"/>
      <c r="D31" s="20"/>
      <c r="E31" s="21"/>
      <c r="F31" s="22"/>
      <c r="G31" s="53">
        <f t="shared" si="1"/>
        <v>0</v>
      </c>
      <c r="H31" s="20"/>
      <c r="I31" s="98"/>
      <c r="J31" s="99"/>
      <c r="K31" s="211"/>
      <c r="L31" s="23"/>
      <c r="M31" s="34"/>
      <c r="N31" s="24"/>
    </row>
    <row r="32" spans="1:14" s="65" customFormat="1" x14ac:dyDescent="0.3">
      <c r="A32" s="19"/>
      <c r="B32" s="226"/>
      <c r="C32" s="227"/>
      <c r="D32" s="20"/>
      <c r="E32" s="21"/>
      <c r="F32" s="22"/>
      <c r="G32" s="53">
        <f t="shared" si="1"/>
        <v>0</v>
      </c>
      <c r="H32" s="20"/>
      <c r="I32" s="98"/>
      <c r="J32" s="99"/>
      <c r="K32" s="211"/>
      <c r="L32" s="23"/>
      <c r="M32" s="34"/>
      <c r="N32" s="24"/>
    </row>
    <row r="33" spans="1:14" s="151" customFormat="1" ht="14.5" x14ac:dyDescent="0.35">
      <c r="A33" s="73" t="s">
        <v>19</v>
      </c>
      <c r="B33" s="232"/>
      <c r="C33" s="233"/>
      <c r="D33" s="185"/>
      <c r="E33" s="186"/>
      <c r="F33" s="187"/>
      <c r="G33" s="209"/>
      <c r="H33" s="185"/>
      <c r="I33" s="217"/>
      <c r="J33" s="258"/>
      <c r="K33" s="212">
        <f>SUM(J28:J33)</f>
        <v>0</v>
      </c>
      <c r="L33" s="188"/>
      <c r="M33" s="189"/>
      <c r="N33" s="196"/>
    </row>
    <row r="34" spans="1:14" s="65" customFormat="1" x14ac:dyDescent="0.3">
      <c r="A34" s="25"/>
      <c r="B34" s="230"/>
      <c r="C34" s="231"/>
      <c r="D34" s="31"/>
      <c r="E34" s="27"/>
      <c r="F34" s="28"/>
      <c r="G34" s="59">
        <f t="shared" ref="G34:G38" si="2">E34*F34</f>
        <v>0</v>
      </c>
      <c r="H34" s="26"/>
      <c r="I34" s="110"/>
      <c r="J34" s="111"/>
      <c r="K34" s="211"/>
      <c r="L34" s="29"/>
      <c r="M34" s="35"/>
      <c r="N34" s="30"/>
    </row>
    <row r="35" spans="1:14" s="65" customFormat="1" x14ac:dyDescent="0.3">
      <c r="A35" s="19"/>
      <c r="B35" s="226"/>
      <c r="C35" s="227"/>
      <c r="D35" s="20"/>
      <c r="E35" s="21"/>
      <c r="F35" s="22"/>
      <c r="G35" s="53">
        <f t="shared" si="2"/>
        <v>0</v>
      </c>
      <c r="H35" s="20"/>
      <c r="I35" s="98"/>
      <c r="J35" s="99"/>
      <c r="K35" s="211"/>
      <c r="L35" s="23"/>
      <c r="M35" s="34"/>
      <c r="N35" s="24"/>
    </row>
    <row r="36" spans="1:14" s="65" customFormat="1" ht="14.4" customHeight="1" x14ac:dyDescent="0.3">
      <c r="A36" s="13"/>
      <c r="B36" s="222"/>
      <c r="C36" s="223"/>
      <c r="D36" s="14"/>
      <c r="E36" s="15"/>
      <c r="F36" s="16"/>
      <c r="G36" s="49">
        <f t="shared" si="2"/>
        <v>0</v>
      </c>
      <c r="H36" s="14"/>
      <c r="I36" s="102"/>
      <c r="J36" s="103"/>
      <c r="K36" s="211"/>
      <c r="L36" s="17"/>
      <c r="M36" s="16"/>
      <c r="N36" s="18"/>
    </row>
    <row r="37" spans="1:14" s="65" customFormat="1" x14ac:dyDescent="0.3">
      <c r="A37" s="19"/>
      <c r="B37" s="226"/>
      <c r="C37" s="227"/>
      <c r="D37" s="20"/>
      <c r="E37" s="21"/>
      <c r="F37" s="22"/>
      <c r="G37" s="53">
        <f t="shared" si="2"/>
        <v>0</v>
      </c>
      <c r="H37" s="20"/>
      <c r="I37" s="98"/>
      <c r="J37" s="99"/>
      <c r="K37" s="211"/>
      <c r="L37" s="23"/>
      <c r="M37" s="34"/>
      <c r="N37" s="24"/>
    </row>
    <row r="38" spans="1:14" s="65" customFormat="1" x14ac:dyDescent="0.3">
      <c r="A38" s="19"/>
      <c r="B38" s="226"/>
      <c r="C38" s="227"/>
      <c r="D38" s="20"/>
      <c r="E38" s="21"/>
      <c r="F38" s="22"/>
      <c r="G38" s="53">
        <f t="shared" si="2"/>
        <v>0</v>
      </c>
      <c r="H38" s="20"/>
      <c r="I38" s="98"/>
      <c r="J38" s="99"/>
      <c r="K38" s="211"/>
      <c r="L38" s="23"/>
      <c r="M38" s="34"/>
      <c r="N38" s="24"/>
    </row>
    <row r="39" spans="1:14" s="151" customFormat="1" ht="14.5" x14ac:dyDescent="0.35">
      <c r="A39" s="73" t="s">
        <v>19</v>
      </c>
      <c r="B39" s="232"/>
      <c r="C39" s="233"/>
      <c r="D39" s="185"/>
      <c r="E39" s="186"/>
      <c r="F39" s="187"/>
      <c r="G39" s="209"/>
      <c r="H39" s="185"/>
      <c r="I39" s="217"/>
      <c r="J39" s="258"/>
      <c r="K39" s="212">
        <f>SUM(J34:J39)</f>
        <v>0</v>
      </c>
      <c r="L39" s="188"/>
      <c r="M39" s="189"/>
      <c r="N39" s="196"/>
    </row>
    <row r="40" spans="1:14" s="65" customFormat="1" x14ac:dyDescent="0.3">
      <c r="A40" s="25"/>
      <c r="B40" s="230"/>
      <c r="C40" s="231"/>
      <c r="D40" s="31"/>
      <c r="E40" s="27"/>
      <c r="F40" s="28"/>
      <c r="G40" s="59">
        <f t="shared" si="1"/>
        <v>0</v>
      </c>
      <c r="H40" s="26"/>
      <c r="I40" s="110"/>
      <c r="J40" s="111"/>
      <c r="K40" s="211"/>
      <c r="L40" s="29"/>
      <c r="M40" s="35"/>
      <c r="N40" s="30"/>
    </row>
    <row r="41" spans="1:14" s="65" customFormat="1" x14ac:dyDescent="0.3">
      <c r="A41" s="19"/>
      <c r="B41" s="226"/>
      <c r="C41" s="227"/>
      <c r="D41" s="20"/>
      <c r="E41" s="21"/>
      <c r="F41" s="22"/>
      <c r="G41" s="53">
        <f t="shared" si="1"/>
        <v>0</v>
      </c>
      <c r="H41" s="20"/>
      <c r="I41" s="98"/>
      <c r="J41" s="99"/>
      <c r="K41" s="211"/>
      <c r="L41" s="23"/>
      <c r="M41" s="34"/>
      <c r="N41" s="24"/>
    </row>
    <row r="42" spans="1:14" s="65" customFormat="1" ht="14.4" customHeight="1" x14ac:dyDescent="0.3">
      <c r="A42" s="13"/>
      <c r="B42" s="222"/>
      <c r="C42" s="223"/>
      <c r="D42" s="14"/>
      <c r="E42" s="15"/>
      <c r="F42" s="16"/>
      <c r="G42" s="49">
        <f t="shared" si="1"/>
        <v>0</v>
      </c>
      <c r="H42" s="14"/>
      <c r="I42" s="102"/>
      <c r="J42" s="103"/>
      <c r="K42" s="211"/>
      <c r="L42" s="17"/>
      <c r="M42" s="16"/>
      <c r="N42" s="18"/>
    </row>
    <row r="43" spans="1:14" s="65" customFormat="1" x14ac:dyDescent="0.3">
      <c r="A43" s="19"/>
      <c r="B43" s="226"/>
      <c r="C43" s="227"/>
      <c r="D43" s="20"/>
      <c r="E43" s="21"/>
      <c r="F43" s="22"/>
      <c r="G43" s="53">
        <f t="shared" si="1"/>
        <v>0</v>
      </c>
      <c r="H43" s="20"/>
      <c r="I43" s="98"/>
      <c r="J43" s="99"/>
      <c r="K43" s="211"/>
      <c r="L43" s="23"/>
      <c r="M43" s="34"/>
      <c r="N43" s="24"/>
    </row>
    <row r="44" spans="1:14" s="65" customFormat="1" x14ac:dyDescent="0.3">
      <c r="A44" s="19"/>
      <c r="B44" s="226"/>
      <c r="C44" s="227"/>
      <c r="D44" s="20"/>
      <c r="E44" s="21"/>
      <c r="F44" s="22"/>
      <c r="G44" s="53">
        <f t="shared" si="1"/>
        <v>0</v>
      </c>
      <c r="H44" s="20"/>
      <c r="I44" s="98"/>
      <c r="J44" s="99"/>
      <c r="K44" s="211"/>
      <c r="L44" s="23"/>
      <c r="M44" s="34"/>
      <c r="N44" s="24"/>
    </row>
    <row r="45" spans="1:14" s="151" customFormat="1" ht="14.5" x14ac:dyDescent="0.35">
      <c r="A45" s="73" t="s">
        <v>19</v>
      </c>
      <c r="B45" s="232"/>
      <c r="C45" s="233"/>
      <c r="D45" s="185"/>
      <c r="E45" s="186"/>
      <c r="F45" s="187"/>
      <c r="G45" s="209"/>
      <c r="H45" s="185"/>
      <c r="I45" s="217"/>
      <c r="J45" s="258"/>
      <c r="K45" s="212">
        <f>SUM(J40:J45)</f>
        <v>0</v>
      </c>
      <c r="L45" s="188"/>
      <c r="M45" s="189"/>
      <c r="N45" s="196"/>
    </row>
    <row r="46" spans="1:14" s="65" customFormat="1" x14ac:dyDescent="0.3">
      <c r="A46" s="19"/>
      <c r="B46" s="226"/>
      <c r="C46" s="227"/>
      <c r="D46" s="32"/>
      <c r="E46" s="21"/>
      <c r="F46" s="22"/>
      <c r="G46" s="53">
        <f t="shared" si="1"/>
        <v>0</v>
      </c>
      <c r="H46" s="20"/>
      <c r="I46" s="98"/>
      <c r="J46" s="99"/>
      <c r="K46" s="211"/>
      <c r="L46" s="23"/>
      <c r="M46" s="34"/>
      <c r="N46" s="24"/>
    </row>
    <row r="47" spans="1:14" s="65" customFormat="1" x14ac:dyDescent="0.3">
      <c r="A47" s="19"/>
      <c r="B47" s="226"/>
      <c r="C47" s="227"/>
      <c r="D47" s="32"/>
      <c r="E47" s="21"/>
      <c r="F47" s="22"/>
      <c r="G47" s="53">
        <f t="shared" si="1"/>
        <v>0</v>
      </c>
      <c r="H47" s="20"/>
      <c r="I47" s="98"/>
      <c r="J47" s="99"/>
      <c r="K47" s="211"/>
      <c r="L47" s="23"/>
      <c r="M47" s="34"/>
      <c r="N47" s="24"/>
    </row>
    <row r="48" spans="1:14" s="65" customFormat="1" ht="14.4" customHeight="1" x14ac:dyDescent="0.3">
      <c r="A48" s="13"/>
      <c r="B48" s="222"/>
      <c r="C48" s="223"/>
      <c r="D48" s="14"/>
      <c r="E48" s="15"/>
      <c r="F48" s="16"/>
      <c r="G48" s="49">
        <f t="shared" si="1"/>
        <v>0</v>
      </c>
      <c r="H48" s="14"/>
      <c r="I48" s="102"/>
      <c r="J48" s="103"/>
      <c r="K48" s="211"/>
      <c r="L48" s="17"/>
      <c r="M48" s="16"/>
      <c r="N48" s="18"/>
    </row>
    <row r="49" spans="1:14" s="65" customFormat="1" x14ac:dyDescent="0.3">
      <c r="A49" s="19"/>
      <c r="B49" s="226"/>
      <c r="C49" s="227"/>
      <c r="D49" s="20"/>
      <c r="E49" s="21"/>
      <c r="F49" s="22"/>
      <c r="G49" s="53">
        <f t="shared" si="1"/>
        <v>0</v>
      </c>
      <c r="H49" s="20"/>
      <c r="I49" s="98"/>
      <c r="J49" s="99"/>
      <c r="K49" s="211"/>
      <c r="L49" s="23"/>
      <c r="M49" s="34"/>
      <c r="N49" s="24"/>
    </row>
    <row r="50" spans="1:14" s="65" customFormat="1" x14ac:dyDescent="0.3">
      <c r="A50" s="19"/>
      <c r="B50" s="226"/>
      <c r="C50" s="227"/>
      <c r="D50" s="20"/>
      <c r="E50" s="21"/>
      <c r="F50" s="22"/>
      <c r="G50" s="53">
        <f t="shared" si="1"/>
        <v>0</v>
      </c>
      <c r="H50" s="20"/>
      <c r="I50" s="98"/>
      <c r="J50" s="99"/>
      <c r="K50" s="211"/>
      <c r="L50" s="23"/>
      <c r="M50" s="34"/>
      <c r="N50" s="24"/>
    </row>
    <row r="51" spans="1:14" s="151" customFormat="1" ht="15" thickBot="1" x14ac:dyDescent="0.4">
      <c r="A51" s="74" t="s">
        <v>19</v>
      </c>
      <c r="B51" s="228"/>
      <c r="C51" s="229"/>
      <c r="D51" s="159"/>
      <c r="E51" s="143"/>
      <c r="F51" s="160"/>
      <c r="G51" s="208"/>
      <c r="H51" s="159"/>
      <c r="I51" s="162"/>
      <c r="J51" s="163"/>
      <c r="K51" s="213">
        <f>SUM(J46:J51)</f>
        <v>0</v>
      </c>
      <c r="L51" s="197"/>
      <c r="M51" s="198"/>
      <c r="N51" s="199"/>
    </row>
    <row r="52" spans="1:14" s="65" customFormat="1" ht="20.399999999999999" customHeight="1" x14ac:dyDescent="0.3">
      <c r="A52" s="69"/>
      <c r="B52" s="234"/>
      <c r="C52" s="234"/>
      <c r="D52" s="68"/>
      <c r="E52" s="122"/>
      <c r="F52" s="255"/>
      <c r="G52" s="215"/>
      <c r="H52" s="63" t="s">
        <v>3</v>
      </c>
      <c r="I52" s="112">
        <f>SUM(I4:I51)</f>
        <v>0</v>
      </c>
      <c r="J52" s="113">
        <f>SUM(J4:J51)</f>
        <v>0</v>
      </c>
      <c r="K52" s="191"/>
      <c r="N52" s="70"/>
    </row>
    <row r="53" spans="1:14" s="65" customFormat="1" ht="18.649999999999999" customHeight="1" thickBot="1" x14ac:dyDescent="0.35">
      <c r="A53" s="43"/>
      <c r="B53" s="235"/>
      <c r="C53" s="235"/>
      <c r="E53" s="123"/>
      <c r="F53" s="291" t="s">
        <v>80</v>
      </c>
      <c r="G53" s="292">
        <f>SUM(G4:G51)</f>
        <v>0</v>
      </c>
      <c r="H53" s="338" t="s">
        <v>48</v>
      </c>
      <c r="I53" s="339"/>
      <c r="J53" s="200">
        <f>I52+J52</f>
        <v>0</v>
      </c>
      <c r="K53" s="192"/>
      <c r="N53" s="70"/>
    </row>
    <row r="54" spans="1:14" ht="14.5" x14ac:dyDescent="0.3">
      <c r="F54" s="291" t="s">
        <v>81</v>
      </c>
      <c r="K54" s="193"/>
    </row>
  </sheetData>
  <sheetProtection formatCells="0" formatColumns="0" formatRows="0" insertRows="0" insertHyperlinks="0" deleteRows="0"/>
  <mergeCells count="5">
    <mergeCell ref="H53:I53"/>
    <mergeCell ref="D2:G2"/>
    <mergeCell ref="H2:J2"/>
    <mergeCell ref="L2:N2"/>
    <mergeCell ref="H1:J1"/>
  </mergeCells>
  <pageMargins left="0.25" right="0.25" top="0.75" bottom="0.75" header="0.3" footer="0.3"/>
  <pageSetup paperSize="8" scale="77" fitToHeight="0" orientation="landscape" r:id="rId1"/>
  <headerFooter>
    <oddHeader>&amp;C&amp;"Aptos"&amp;12&amp;KFF0000 OFFICIAL&amp;1#_x000D_</odd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8"/>
  </sheetPr>
  <dimension ref="A1:O11"/>
  <sheetViews>
    <sheetView zoomScale="80" zoomScaleNormal="80" workbookViewId="0">
      <selection activeCell="A5" sqref="A5"/>
    </sheetView>
  </sheetViews>
  <sheetFormatPr defaultColWidth="8.90625" defaultRowHeight="14.5" x14ac:dyDescent="0.35"/>
  <cols>
    <col min="1" max="1" width="11.54296875" style="42" customWidth="1"/>
    <col min="2" max="4" width="20.81640625" style="245" customWidth="1"/>
    <col min="5" max="5" width="20.81640625" style="42" customWidth="1"/>
    <col min="6" max="16384" width="8.90625" style="42"/>
  </cols>
  <sheetData>
    <row r="1" spans="1:15" s="36" customFormat="1" ht="32.25" customHeight="1" x14ac:dyDescent="0.35">
      <c r="A1" s="41" t="s">
        <v>10</v>
      </c>
      <c r="B1" s="41"/>
      <c r="C1" s="41"/>
      <c r="D1" s="41"/>
      <c r="E1" s="41"/>
      <c r="F1" s="42"/>
      <c r="G1" s="42"/>
      <c r="H1" s="42"/>
      <c r="I1" s="42"/>
      <c r="J1" s="42"/>
      <c r="K1" s="42"/>
      <c r="L1" s="42"/>
      <c r="M1" s="42"/>
      <c r="N1" s="42"/>
      <c r="O1" s="42"/>
    </row>
    <row r="2" spans="1:15" s="36" customFormat="1" ht="32.25" customHeight="1" thickBot="1" x14ac:dyDescent="0.4">
      <c r="A2" s="41" t="s">
        <v>192</v>
      </c>
      <c r="B2" s="237"/>
      <c r="C2" s="237"/>
      <c r="D2" s="237"/>
      <c r="E2" s="41"/>
      <c r="F2" s="42"/>
      <c r="G2" s="42"/>
      <c r="H2" s="42"/>
      <c r="I2" s="42"/>
      <c r="J2" s="42"/>
      <c r="K2" s="42"/>
      <c r="L2" s="42"/>
      <c r="M2" s="42"/>
      <c r="N2" s="42"/>
      <c r="O2" s="42"/>
    </row>
    <row r="3" spans="1:15" ht="32" customHeight="1" thickBot="1" x14ac:dyDescent="0.4">
      <c r="A3" s="201" t="s">
        <v>49</v>
      </c>
      <c r="B3" s="238"/>
      <c r="C3" s="238"/>
      <c r="D3" s="239"/>
    </row>
    <row r="4" spans="1:15" s="64" customFormat="1" ht="25" customHeight="1" x14ac:dyDescent="0.35">
      <c r="A4" s="202" t="s">
        <v>29</v>
      </c>
      <c r="B4" s="240" t="s">
        <v>4</v>
      </c>
      <c r="C4" s="240" t="s">
        <v>5</v>
      </c>
      <c r="D4" s="241" t="s">
        <v>6</v>
      </c>
      <c r="F4" s="42"/>
      <c r="G4" s="42"/>
      <c r="H4" s="42"/>
      <c r="I4" s="42"/>
      <c r="J4" s="42"/>
      <c r="K4" s="42"/>
      <c r="L4" s="42"/>
      <c r="M4" s="42"/>
      <c r="N4" s="42"/>
      <c r="O4" s="42"/>
    </row>
    <row r="5" spans="1:15" ht="25" customHeight="1" x14ac:dyDescent="0.35">
      <c r="A5" s="203" t="str">
        <f>'2027'!D1</f>
        <v>Year: 2027</v>
      </c>
      <c r="B5" s="114">
        <f>'2027'!J52</f>
        <v>0</v>
      </c>
      <c r="C5" s="114">
        <f>'2027'!I52</f>
        <v>0</v>
      </c>
      <c r="D5" s="242">
        <f>B5+C5</f>
        <v>0</v>
      </c>
    </row>
    <row r="6" spans="1:15" ht="25" customHeight="1" x14ac:dyDescent="0.35">
      <c r="A6" s="36" t="str">
        <f>'2028'!D1</f>
        <v>Year: 2028</v>
      </c>
      <c r="B6" s="114">
        <f>'2028'!J52</f>
        <v>0</v>
      </c>
      <c r="C6" s="114">
        <f>'2028'!I52</f>
        <v>0</v>
      </c>
      <c r="D6" s="242">
        <f t="shared" ref="D6:D7" si="0">B6+C6</f>
        <v>0</v>
      </c>
    </row>
    <row r="7" spans="1:15" ht="25" customHeight="1" x14ac:dyDescent="0.35">
      <c r="A7" s="36" t="str">
        <f>'2029'!D1</f>
        <v>Year: 2029</v>
      </c>
      <c r="B7" s="114">
        <f>'2029'!J52</f>
        <v>0</v>
      </c>
      <c r="C7" s="114">
        <f>'2029'!I52</f>
        <v>0</v>
      </c>
      <c r="D7" s="242">
        <f t="shared" si="0"/>
        <v>0</v>
      </c>
    </row>
    <row r="8" spans="1:15" s="64" customFormat="1" ht="25" customHeight="1" thickBot="1" x14ac:dyDescent="0.4">
      <c r="A8" s="204" t="s">
        <v>50</v>
      </c>
      <c r="B8" s="243">
        <f t="shared" ref="B8:C8" si="1">SUM(B5:B7)</f>
        <v>0</v>
      </c>
      <c r="C8" s="243">
        <f t="shared" si="1"/>
        <v>0</v>
      </c>
      <c r="D8" s="244">
        <f>SUM(D5:D7)</f>
        <v>0</v>
      </c>
      <c r="F8" s="42"/>
      <c r="G8" s="42"/>
      <c r="H8" s="42"/>
      <c r="I8" s="42"/>
      <c r="J8" s="42"/>
      <c r="K8" s="42"/>
      <c r="L8" s="42"/>
      <c r="M8" s="42"/>
      <c r="N8" s="42"/>
      <c r="O8" s="42"/>
    </row>
    <row r="10" spans="1:15" x14ac:dyDescent="0.35">
      <c r="B10" s="246" t="s">
        <v>182</v>
      </c>
      <c r="C10" s="247"/>
    </row>
    <row r="11" spans="1:15" x14ac:dyDescent="0.35">
      <c r="B11" s="246" t="s">
        <v>28</v>
      </c>
    </row>
  </sheetData>
  <sheetProtection formatCells="0"/>
  <pageMargins left="0.7" right="0.7" top="0.75" bottom="0.75" header="0.3" footer="0.3"/>
  <pageSetup paperSize="9" orientation="portrait" r:id="rId1"/>
  <headerFooter>
    <oddHeader>&amp;C&amp;"Aptos"&amp;12&amp;KFF0000 OFFICIAL&amp;1#_x000D_</oddHead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7A30C7-E5A0-42A4-BC4B-684FE54F5677}">
  <sheetPr>
    <tabColor rgb="FF92D050"/>
    <pageSetUpPr fitToPage="1"/>
  </sheetPr>
  <dimension ref="A1:N88"/>
  <sheetViews>
    <sheetView tabSelected="1" zoomScaleNormal="100" workbookViewId="0">
      <selection activeCell="D20" sqref="D20"/>
    </sheetView>
  </sheetViews>
  <sheetFormatPr defaultColWidth="8.90625" defaultRowHeight="14" x14ac:dyDescent="0.3"/>
  <cols>
    <col min="1" max="1" width="45.90625" style="1" customWidth="1"/>
    <col min="2" max="2" width="8.1796875" style="277" bestFit="1" customWidth="1"/>
    <col min="3" max="3" width="9.26953125" style="277" bestFit="1" customWidth="1"/>
    <col min="4" max="4" width="40.7265625" style="36" customWidth="1"/>
    <col min="5" max="5" width="11.6328125" style="252" customWidth="1"/>
    <col min="6" max="6" width="11.6328125" style="282" customWidth="1"/>
    <col min="7" max="7" width="11.6328125" style="289" customWidth="1"/>
    <col min="8" max="8" width="29.90625" style="36" bestFit="1" customWidth="1"/>
    <col min="9" max="10" width="13" style="114" customWidth="1"/>
    <col min="11" max="11" width="12.1796875" style="120" customWidth="1"/>
    <col min="12" max="12" width="19.90625" style="127" customWidth="1"/>
    <col min="13" max="13" width="12.453125" style="6" customWidth="1"/>
    <col min="14" max="14" width="12.6328125" style="39" customWidth="1"/>
    <col min="15" max="16384" width="8.90625" style="1"/>
  </cols>
  <sheetData>
    <row r="1" spans="1:14" ht="18" x14ac:dyDescent="0.3">
      <c r="A1" s="41" t="s">
        <v>96</v>
      </c>
      <c r="B1" s="41"/>
      <c r="C1" s="41"/>
      <c r="D1" s="41"/>
      <c r="E1" s="41"/>
      <c r="F1" s="41"/>
      <c r="G1" s="41"/>
      <c r="H1" s="41"/>
      <c r="I1" s="41"/>
      <c r="J1" s="41"/>
      <c r="K1" s="41"/>
      <c r="L1" s="41"/>
      <c r="M1" s="41"/>
      <c r="N1" s="41"/>
    </row>
    <row r="2" spans="1:14" ht="18" x14ac:dyDescent="0.3">
      <c r="A2" s="301" t="s">
        <v>86</v>
      </c>
      <c r="B2" s="41"/>
      <c r="C2" s="41"/>
      <c r="D2" s="41"/>
      <c r="E2" s="41"/>
      <c r="F2" s="41"/>
      <c r="G2" s="41"/>
      <c r="H2" s="41"/>
      <c r="I2" s="41"/>
      <c r="J2" s="41"/>
      <c r="K2" s="41"/>
      <c r="L2" s="41"/>
      <c r="M2" s="41"/>
      <c r="N2" s="41"/>
    </row>
    <row r="3" spans="1:14" s="67" customFormat="1" ht="14.5" x14ac:dyDescent="0.35">
      <c r="A3" s="36" t="s">
        <v>146</v>
      </c>
      <c r="B3" s="314"/>
      <c r="C3" s="314"/>
      <c r="D3" s="315"/>
      <c r="E3" s="316"/>
      <c r="F3" s="317"/>
      <c r="G3" s="316"/>
      <c r="H3" s="315"/>
      <c r="I3" s="323"/>
      <c r="J3" s="335"/>
      <c r="K3" s="323"/>
      <c r="L3" s="320"/>
      <c r="M3" s="321"/>
      <c r="N3" s="322"/>
    </row>
    <row r="4" spans="1:14" s="67" customFormat="1" ht="14.5" x14ac:dyDescent="0.35">
      <c r="A4" s="325" t="s">
        <v>188</v>
      </c>
      <c r="B4" s="314"/>
      <c r="C4" s="314"/>
      <c r="D4" s="315"/>
      <c r="E4" s="316"/>
      <c r="F4" s="317"/>
      <c r="G4" s="316"/>
      <c r="H4" s="315"/>
      <c r="I4" s="323"/>
      <c r="J4" s="335"/>
      <c r="K4" s="323"/>
      <c r="L4" s="320"/>
      <c r="M4" s="321"/>
      <c r="N4" s="322"/>
    </row>
    <row r="5" spans="1:14" s="67" customFormat="1" ht="14.5" x14ac:dyDescent="0.35">
      <c r="A5" s="325" t="s">
        <v>183</v>
      </c>
      <c r="B5" s="314"/>
      <c r="C5" s="314"/>
      <c r="D5" s="315"/>
      <c r="E5" s="316"/>
      <c r="F5" s="317"/>
      <c r="G5" s="316"/>
      <c r="H5" s="315"/>
      <c r="I5" s="323"/>
      <c r="J5" s="335"/>
      <c r="K5" s="323"/>
      <c r="L5" s="320"/>
      <c r="M5" s="321"/>
      <c r="N5" s="322"/>
    </row>
    <row r="6" spans="1:14" s="67" customFormat="1" ht="14.5" x14ac:dyDescent="0.35">
      <c r="A6" s="325" t="s">
        <v>167</v>
      </c>
      <c r="B6" s="314"/>
      <c r="C6" s="314"/>
      <c r="D6" s="315"/>
      <c r="E6" s="316"/>
      <c r="F6" s="317"/>
      <c r="G6" s="316"/>
      <c r="H6" s="315"/>
      <c r="I6" s="323"/>
      <c r="J6" s="335"/>
      <c r="K6" s="323"/>
      <c r="L6" s="320"/>
      <c r="M6" s="321"/>
      <c r="N6" s="322"/>
    </row>
    <row r="7" spans="1:14" s="67" customFormat="1" ht="14.5" x14ac:dyDescent="0.35">
      <c r="A7" s="325" t="s">
        <v>168</v>
      </c>
      <c r="B7" s="314"/>
      <c r="C7" s="314"/>
      <c r="D7" s="315"/>
      <c r="E7" s="316"/>
      <c r="F7" s="317"/>
      <c r="G7" s="316"/>
      <c r="H7" s="315"/>
      <c r="I7" s="323"/>
      <c r="J7" s="323"/>
      <c r="K7" s="323"/>
      <c r="L7" s="320"/>
      <c r="M7" s="321"/>
      <c r="N7" s="322"/>
    </row>
    <row r="8" spans="1:14" x14ac:dyDescent="0.3">
      <c r="A8" s="325" t="s">
        <v>169</v>
      </c>
      <c r="G8" s="252"/>
      <c r="K8" s="114"/>
      <c r="L8" s="324"/>
    </row>
    <row r="9" spans="1:14" x14ac:dyDescent="0.3">
      <c r="A9" s="325" t="s">
        <v>189</v>
      </c>
      <c r="G9" s="252"/>
      <c r="K9" s="114"/>
      <c r="L9" s="324"/>
    </row>
    <row r="10" spans="1:14" x14ac:dyDescent="0.3">
      <c r="A10" s="325" t="s">
        <v>190</v>
      </c>
      <c r="G10" s="252"/>
      <c r="K10" s="114"/>
      <c r="L10" s="324"/>
    </row>
    <row r="11" spans="1:14" x14ac:dyDescent="0.3">
      <c r="A11" s="325" t="s">
        <v>172</v>
      </c>
      <c r="G11" s="252"/>
      <c r="K11" s="114"/>
      <c r="L11" s="324"/>
    </row>
    <row r="12" spans="1:14" x14ac:dyDescent="0.3">
      <c r="A12" s="325" t="s">
        <v>173</v>
      </c>
      <c r="G12" s="252"/>
      <c r="K12" s="114"/>
      <c r="L12" s="324"/>
    </row>
    <row r="13" spans="1:14" x14ac:dyDescent="0.3">
      <c r="A13" s="325" t="s">
        <v>174</v>
      </c>
      <c r="G13" s="252"/>
      <c r="K13" s="114"/>
      <c r="L13" s="324"/>
    </row>
    <row r="14" spans="1:14" x14ac:dyDescent="0.3">
      <c r="A14" s="325" t="s">
        <v>175</v>
      </c>
      <c r="G14" s="252"/>
      <c r="K14" s="114"/>
      <c r="L14" s="324"/>
    </row>
    <row r="15" spans="1:14" x14ac:dyDescent="0.3">
      <c r="A15" s="325" t="s">
        <v>176</v>
      </c>
      <c r="G15" s="252"/>
      <c r="K15" s="114"/>
      <c r="L15" s="324"/>
    </row>
    <row r="16" spans="1:14" ht="15.5" x14ac:dyDescent="0.3">
      <c r="A16" s="302" t="s">
        <v>85</v>
      </c>
      <c r="B16" s="300"/>
      <c r="C16" s="300"/>
      <c r="D16" s="300"/>
      <c r="E16" s="300"/>
      <c r="F16" s="300"/>
      <c r="G16" s="300"/>
      <c r="H16" s="300"/>
      <c r="I16" s="300"/>
      <c r="J16" s="300"/>
      <c r="K16" s="300"/>
      <c r="L16" s="300"/>
      <c r="M16" s="300"/>
      <c r="N16" s="300"/>
    </row>
    <row r="17" spans="1:14" s="298" customFormat="1" x14ac:dyDescent="0.3">
      <c r="A17" s="296" t="s">
        <v>0</v>
      </c>
      <c r="B17" s="297"/>
      <c r="C17" s="297"/>
      <c r="D17" s="340" t="s">
        <v>1</v>
      </c>
      <c r="E17" s="341"/>
      <c r="F17" s="341"/>
      <c r="G17" s="342"/>
      <c r="H17" s="343" t="s">
        <v>8</v>
      </c>
      <c r="I17" s="344"/>
      <c r="J17" s="345"/>
      <c r="K17" s="299" t="s">
        <v>94</v>
      </c>
      <c r="L17" s="346" t="s">
        <v>43</v>
      </c>
      <c r="M17" s="347"/>
      <c r="N17" s="348"/>
    </row>
    <row r="18" spans="1:14" s="6" customFormat="1" ht="57.5" x14ac:dyDescent="0.35">
      <c r="A18" s="2" t="s">
        <v>95</v>
      </c>
      <c r="B18" s="219" t="s">
        <v>62</v>
      </c>
      <c r="C18" s="219" t="s">
        <v>198</v>
      </c>
      <c r="D18" s="3" t="s">
        <v>61</v>
      </c>
      <c r="E18" s="121" t="s">
        <v>58</v>
      </c>
      <c r="F18" s="249" t="s">
        <v>2</v>
      </c>
      <c r="G18" s="214" t="s">
        <v>59</v>
      </c>
      <c r="H18" s="4" t="s">
        <v>60</v>
      </c>
      <c r="I18" s="248" t="s">
        <v>18</v>
      </c>
      <c r="J18" s="248" t="s">
        <v>7</v>
      </c>
      <c r="K18" s="116" t="s">
        <v>41</v>
      </c>
      <c r="L18" s="33" t="s">
        <v>92</v>
      </c>
      <c r="M18" s="5" t="s">
        <v>93</v>
      </c>
      <c r="N18" s="38" t="s">
        <v>9</v>
      </c>
    </row>
    <row r="19" spans="1:14" s="65" customFormat="1" ht="23" x14ac:dyDescent="0.3">
      <c r="A19" s="76" t="s">
        <v>32</v>
      </c>
      <c r="B19" s="260">
        <v>46388</v>
      </c>
      <c r="C19" s="261">
        <v>46722</v>
      </c>
      <c r="D19" s="81" t="s">
        <v>180</v>
      </c>
      <c r="E19" s="83">
        <v>1100</v>
      </c>
      <c r="F19" s="89">
        <v>1</v>
      </c>
      <c r="G19" s="83">
        <f t="shared" ref="G19:G22" si="0">E19*F19</f>
        <v>1100</v>
      </c>
      <c r="H19" s="82" t="s">
        <v>12</v>
      </c>
      <c r="I19" s="96"/>
      <c r="J19" s="97">
        <f>G19-I19</f>
        <v>1100</v>
      </c>
      <c r="K19" s="117"/>
      <c r="L19" s="138" t="s">
        <v>14</v>
      </c>
      <c r="M19" s="10"/>
      <c r="N19" s="128"/>
    </row>
    <row r="20" spans="1:14" s="65" customFormat="1" x14ac:dyDescent="0.3">
      <c r="A20" s="278"/>
      <c r="B20" s="262"/>
      <c r="C20" s="263"/>
      <c r="D20" s="84" t="s">
        <v>101</v>
      </c>
      <c r="E20" s="21">
        <v>1200</v>
      </c>
      <c r="F20" s="22">
        <v>1</v>
      </c>
      <c r="G20" s="21">
        <f t="shared" si="0"/>
        <v>1200</v>
      </c>
      <c r="H20" s="85" t="s">
        <v>12</v>
      </c>
      <c r="I20" s="98"/>
      <c r="J20" s="99">
        <f t="shared" ref="J20:J21" si="1">G20-I20</f>
        <v>1200</v>
      </c>
      <c r="K20" s="118"/>
      <c r="L20" s="86"/>
      <c r="M20" s="16"/>
      <c r="N20" s="130"/>
    </row>
    <row r="21" spans="1:14" s="65" customFormat="1" ht="36" x14ac:dyDescent="0.3">
      <c r="A21" s="55" t="s">
        <v>179</v>
      </c>
      <c r="B21" s="262"/>
      <c r="C21" s="263"/>
      <c r="D21" s="86" t="s">
        <v>155</v>
      </c>
      <c r="E21" s="21">
        <v>13345</v>
      </c>
      <c r="F21" s="22">
        <v>1</v>
      </c>
      <c r="G21" s="21">
        <f t="shared" si="0"/>
        <v>13345</v>
      </c>
      <c r="H21" s="85" t="s">
        <v>12</v>
      </c>
      <c r="I21" s="98"/>
      <c r="J21" s="99">
        <f t="shared" si="1"/>
        <v>13345</v>
      </c>
      <c r="K21" s="118"/>
      <c r="L21" s="86"/>
      <c r="M21" s="16"/>
      <c r="N21" s="130"/>
    </row>
    <row r="22" spans="1:14" s="65" customFormat="1" ht="23" x14ac:dyDescent="0.3">
      <c r="A22" s="75"/>
      <c r="B22" s="262"/>
      <c r="C22" s="263"/>
      <c r="D22" s="86" t="s">
        <v>79</v>
      </c>
      <c r="E22" s="21">
        <v>92000</v>
      </c>
      <c r="F22" s="22">
        <v>0.1</v>
      </c>
      <c r="G22" s="21">
        <f t="shared" si="0"/>
        <v>9200</v>
      </c>
      <c r="H22" s="85" t="s">
        <v>64</v>
      </c>
      <c r="I22" s="98">
        <f>G22</f>
        <v>9200</v>
      </c>
      <c r="J22" s="99"/>
      <c r="K22" s="118"/>
      <c r="L22" s="86"/>
      <c r="M22" s="16"/>
      <c r="N22" s="130"/>
    </row>
    <row r="23" spans="1:14" s="158" customFormat="1" ht="14.5" x14ac:dyDescent="0.35">
      <c r="A23" s="155" t="s">
        <v>19</v>
      </c>
      <c r="B23" s="264"/>
      <c r="C23" s="265"/>
      <c r="D23" s="156"/>
      <c r="E23" s="143"/>
      <c r="F23" s="144"/>
      <c r="G23" s="286"/>
      <c r="H23" s="145"/>
      <c r="I23" s="145"/>
      <c r="J23" s="146"/>
      <c r="K23" s="157">
        <f>SUM(J19:J22)</f>
        <v>15645</v>
      </c>
      <c r="L23" s="143"/>
      <c r="M23" s="153"/>
      <c r="N23" s="154"/>
    </row>
    <row r="24" spans="1:14" s="65" customFormat="1" ht="80.5" x14ac:dyDescent="0.3">
      <c r="A24" s="77" t="s">
        <v>77</v>
      </c>
      <c r="B24" s="260">
        <v>46388</v>
      </c>
      <c r="C24" s="261">
        <v>46722</v>
      </c>
      <c r="D24" s="8" t="s">
        <v>142</v>
      </c>
      <c r="E24" s="9">
        <v>98000</v>
      </c>
      <c r="F24" s="280">
        <v>0.3</v>
      </c>
      <c r="G24" s="9">
        <f>E24*F24</f>
        <v>29400</v>
      </c>
      <c r="H24" s="87" t="s">
        <v>12</v>
      </c>
      <c r="I24" s="100"/>
      <c r="J24" s="101">
        <f>G24-I24</f>
        <v>29400</v>
      </c>
      <c r="K24" s="117"/>
      <c r="L24" s="138" t="s">
        <v>114</v>
      </c>
      <c r="M24" s="10" t="s">
        <v>51</v>
      </c>
      <c r="N24" s="128">
        <v>2</v>
      </c>
    </row>
    <row r="25" spans="1:14" s="65" customFormat="1" ht="48" x14ac:dyDescent="0.3">
      <c r="A25" s="47" t="s">
        <v>185</v>
      </c>
      <c r="B25" s="266"/>
      <c r="C25" s="267"/>
      <c r="D25" s="14" t="s">
        <v>186</v>
      </c>
      <c r="E25" s="15">
        <f>G24*0.25</f>
        <v>7350</v>
      </c>
      <c r="F25" s="281">
        <v>1</v>
      </c>
      <c r="G25" s="15">
        <f>E25*F25</f>
        <v>7350</v>
      </c>
      <c r="H25" s="14" t="s">
        <v>12</v>
      </c>
      <c r="I25" s="102"/>
      <c r="J25" s="103">
        <f>G25-I25</f>
        <v>7350</v>
      </c>
      <c r="K25" s="118"/>
      <c r="L25" s="20"/>
      <c r="M25" s="135"/>
      <c r="N25" s="129"/>
    </row>
    <row r="26" spans="1:14" s="65" customFormat="1" ht="23" x14ac:dyDescent="0.3">
      <c r="A26" s="284"/>
      <c r="B26" s="262"/>
      <c r="C26" s="263"/>
      <c r="D26" s="14" t="s">
        <v>143</v>
      </c>
      <c r="E26" s="15">
        <v>98000</v>
      </c>
      <c r="F26" s="281">
        <v>0.2</v>
      </c>
      <c r="G26" s="15">
        <f>E26*F26</f>
        <v>19600</v>
      </c>
      <c r="H26" s="285" t="s">
        <v>64</v>
      </c>
      <c r="I26" s="102">
        <f>G26</f>
        <v>19600</v>
      </c>
      <c r="J26" s="103"/>
      <c r="K26" s="118"/>
      <c r="L26" s="86"/>
      <c r="M26" s="16"/>
      <c r="N26" s="130"/>
    </row>
    <row r="27" spans="1:14" s="65" customFormat="1" ht="23" x14ac:dyDescent="0.3">
      <c r="A27" s="284"/>
      <c r="B27" s="262"/>
      <c r="C27" s="263"/>
      <c r="D27" s="14" t="s">
        <v>187</v>
      </c>
      <c r="E27" s="15">
        <f>G26*0.25</f>
        <v>4900</v>
      </c>
      <c r="F27" s="281">
        <v>1</v>
      </c>
      <c r="G27" s="15">
        <f>E27*F27</f>
        <v>4900</v>
      </c>
      <c r="H27" s="285" t="s">
        <v>64</v>
      </c>
      <c r="I27" s="102">
        <f>G27</f>
        <v>4900</v>
      </c>
      <c r="J27" s="103"/>
      <c r="K27" s="118"/>
      <c r="L27" s="86"/>
      <c r="M27" s="16"/>
      <c r="N27" s="130"/>
    </row>
    <row r="28" spans="1:14" s="65" customFormat="1" ht="23" x14ac:dyDescent="0.3">
      <c r="A28" s="75"/>
      <c r="B28" s="262"/>
      <c r="C28" s="263"/>
      <c r="D28" s="86" t="s">
        <v>102</v>
      </c>
      <c r="E28" s="21">
        <v>90</v>
      </c>
      <c r="F28" s="22">
        <f>52*2</f>
        <v>104</v>
      </c>
      <c r="G28" s="21">
        <f t="shared" ref="G28" si="2">E28*F28</f>
        <v>9360</v>
      </c>
      <c r="H28" s="85" t="s">
        <v>64</v>
      </c>
      <c r="I28" s="98">
        <f>G28</f>
        <v>9360</v>
      </c>
      <c r="J28" s="99"/>
      <c r="K28" s="118"/>
      <c r="L28" s="86"/>
      <c r="M28" s="16"/>
      <c r="N28" s="130"/>
    </row>
    <row r="29" spans="1:14" s="158" customFormat="1" ht="14.5" x14ac:dyDescent="0.35">
      <c r="A29" s="152" t="s">
        <v>19</v>
      </c>
      <c r="B29" s="264"/>
      <c r="C29" s="265"/>
      <c r="D29" s="156"/>
      <c r="E29" s="143"/>
      <c r="F29" s="144"/>
      <c r="G29" s="287"/>
      <c r="H29" s="145"/>
      <c r="I29" s="145"/>
      <c r="J29" s="146"/>
      <c r="K29" s="157">
        <f>SUM(J24:J25)</f>
        <v>36750</v>
      </c>
      <c r="L29" s="143"/>
      <c r="M29" s="149"/>
      <c r="N29" s="150"/>
    </row>
    <row r="30" spans="1:14" s="65" customFormat="1" ht="241.5" x14ac:dyDescent="0.3">
      <c r="A30" s="75" t="s">
        <v>197</v>
      </c>
      <c r="B30" s="260">
        <v>46447</v>
      </c>
      <c r="C30" s="261">
        <v>46600</v>
      </c>
      <c r="D30" s="20" t="s">
        <v>110</v>
      </c>
      <c r="E30" s="21">
        <v>55000</v>
      </c>
      <c r="F30" s="22">
        <v>1</v>
      </c>
      <c r="G30" s="21">
        <f t="shared" ref="G30:G46" si="3">E30*F30</f>
        <v>55000</v>
      </c>
      <c r="H30" s="20" t="s">
        <v>12</v>
      </c>
      <c r="I30" s="98"/>
      <c r="J30" s="99">
        <f>G30-I30</f>
        <v>55000</v>
      </c>
      <c r="K30" s="118"/>
      <c r="L30" s="23" t="s">
        <v>53</v>
      </c>
      <c r="M30" s="93" t="s">
        <v>30</v>
      </c>
      <c r="N30" s="131">
        <v>2</v>
      </c>
    </row>
    <row r="31" spans="1:14" s="65" customFormat="1" ht="57.5" x14ac:dyDescent="0.3">
      <c r="A31" s="75" t="s">
        <v>100</v>
      </c>
      <c r="B31" s="262"/>
      <c r="C31" s="263"/>
      <c r="D31" s="20" t="s">
        <v>52</v>
      </c>
      <c r="E31" s="21">
        <v>1820</v>
      </c>
      <c r="F31" s="22">
        <v>4</v>
      </c>
      <c r="G31" s="21">
        <f t="shared" si="3"/>
        <v>7280</v>
      </c>
      <c r="H31" s="20"/>
      <c r="I31" s="98"/>
      <c r="J31" s="99">
        <f t="shared" ref="J31" si="4">G31-I31</f>
        <v>7280</v>
      </c>
      <c r="K31" s="118"/>
      <c r="L31" s="23" t="s">
        <v>113</v>
      </c>
      <c r="M31" s="93" t="s">
        <v>30</v>
      </c>
      <c r="N31" s="131">
        <v>4</v>
      </c>
    </row>
    <row r="32" spans="1:14" s="65" customFormat="1" ht="46" x14ac:dyDescent="0.3">
      <c r="A32" s="75"/>
      <c r="B32" s="262"/>
      <c r="C32" s="263"/>
      <c r="D32" s="20" t="s">
        <v>137</v>
      </c>
      <c r="E32" s="21">
        <v>102000</v>
      </c>
      <c r="F32" s="22">
        <v>0.1</v>
      </c>
      <c r="G32" s="21">
        <f t="shared" si="3"/>
        <v>10200</v>
      </c>
      <c r="H32" s="20" t="s">
        <v>31</v>
      </c>
      <c r="I32" s="98">
        <f>G32</f>
        <v>10200</v>
      </c>
      <c r="J32" s="99"/>
      <c r="K32" s="118"/>
      <c r="L32" s="23"/>
      <c r="M32" s="93"/>
      <c r="N32" s="131"/>
    </row>
    <row r="33" spans="1:14" s="65" customFormat="1" ht="23" x14ac:dyDescent="0.3">
      <c r="A33" s="19"/>
      <c r="B33" s="262"/>
      <c r="C33" s="263"/>
      <c r="D33" s="20" t="s">
        <v>138</v>
      </c>
      <c r="E33" s="21">
        <v>112000</v>
      </c>
      <c r="F33" s="22">
        <v>0.1</v>
      </c>
      <c r="G33" s="21">
        <f t="shared" si="3"/>
        <v>11200</v>
      </c>
      <c r="H33" s="20" t="s">
        <v>65</v>
      </c>
      <c r="I33" s="98">
        <f>G33</f>
        <v>11200</v>
      </c>
      <c r="J33" s="99"/>
      <c r="K33" s="118"/>
      <c r="L33" s="86"/>
      <c r="M33" s="93"/>
      <c r="N33" s="131"/>
    </row>
    <row r="34" spans="1:14" s="151" customFormat="1" ht="14.5" x14ac:dyDescent="0.35">
      <c r="A34" s="79" t="s">
        <v>19</v>
      </c>
      <c r="B34" s="264"/>
      <c r="C34" s="265"/>
      <c r="D34" s="142"/>
      <c r="E34" s="143"/>
      <c r="F34" s="144"/>
      <c r="G34" s="288"/>
      <c r="H34" s="145"/>
      <c r="I34" s="145"/>
      <c r="J34" s="146"/>
      <c r="K34" s="147">
        <f>SUM(J30:J33)</f>
        <v>62280</v>
      </c>
      <c r="L34" s="148"/>
      <c r="M34" s="149"/>
      <c r="N34" s="150"/>
    </row>
    <row r="35" spans="1:14" s="65" customFormat="1" ht="80.5" x14ac:dyDescent="0.3">
      <c r="A35" s="78" t="s">
        <v>71</v>
      </c>
      <c r="B35" s="260">
        <v>46508</v>
      </c>
      <c r="C35" s="261">
        <v>46508</v>
      </c>
      <c r="D35" s="88" t="s">
        <v>66</v>
      </c>
      <c r="E35" s="83">
        <v>700</v>
      </c>
      <c r="F35" s="89">
        <v>2</v>
      </c>
      <c r="G35" s="83">
        <f t="shared" si="3"/>
        <v>1400</v>
      </c>
      <c r="H35" s="88" t="s">
        <v>67</v>
      </c>
      <c r="I35" s="96">
        <f>G35</f>
        <v>1400</v>
      </c>
      <c r="J35" s="97"/>
      <c r="K35" s="117"/>
      <c r="L35" s="94" t="s">
        <v>111</v>
      </c>
      <c r="M35" s="89" t="s">
        <v>44</v>
      </c>
      <c r="N35" s="132">
        <v>20</v>
      </c>
    </row>
    <row r="36" spans="1:14" s="65" customFormat="1" ht="34.5" x14ac:dyDescent="0.3">
      <c r="A36" s="13" t="s">
        <v>42</v>
      </c>
      <c r="B36" s="262"/>
      <c r="C36" s="263"/>
      <c r="D36" s="32" t="s">
        <v>156</v>
      </c>
      <c r="E36" s="21">
        <f>65*2</f>
        <v>130</v>
      </c>
      <c r="F36" s="22">
        <v>20</v>
      </c>
      <c r="G36" s="21">
        <f t="shared" si="3"/>
        <v>2600</v>
      </c>
      <c r="H36" s="20" t="s">
        <v>76</v>
      </c>
      <c r="I36" s="98">
        <v>1300</v>
      </c>
      <c r="J36" s="99">
        <f t="shared" ref="J36" si="5">G36-I36</f>
        <v>1300</v>
      </c>
      <c r="K36" s="118"/>
      <c r="L36" s="23"/>
      <c r="M36" s="93" t="s">
        <v>112</v>
      </c>
      <c r="N36" s="131">
        <v>5</v>
      </c>
    </row>
    <row r="37" spans="1:14" s="65" customFormat="1" ht="34.5" x14ac:dyDescent="0.3">
      <c r="B37" s="266"/>
      <c r="C37" s="267"/>
      <c r="D37" s="14" t="s">
        <v>157</v>
      </c>
      <c r="E37" s="15">
        <v>1200</v>
      </c>
      <c r="F37" s="16">
        <v>2</v>
      </c>
      <c r="G37" s="15">
        <f t="shared" si="3"/>
        <v>2400</v>
      </c>
      <c r="H37" s="14" t="s">
        <v>65</v>
      </c>
      <c r="I37" s="102">
        <f>G37</f>
        <v>2400</v>
      </c>
      <c r="J37" s="103"/>
      <c r="K37" s="118"/>
      <c r="L37" s="86"/>
      <c r="M37" s="16"/>
      <c r="N37" s="130"/>
    </row>
    <row r="38" spans="1:14" s="65" customFormat="1" ht="34.5" x14ac:dyDescent="0.3">
      <c r="A38" s="19"/>
      <c r="B38" s="262"/>
      <c r="C38" s="263"/>
      <c r="D38" s="20" t="s">
        <v>84</v>
      </c>
      <c r="E38" s="21">
        <v>57</v>
      </c>
      <c r="F38" s="22">
        <v>25</v>
      </c>
      <c r="G38" s="21">
        <f t="shared" si="3"/>
        <v>1425</v>
      </c>
      <c r="H38" s="20" t="s">
        <v>64</v>
      </c>
      <c r="I38" s="102">
        <f t="shared" ref="I38:I39" si="6">G38</f>
        <v>1425</v>
      </c>
      <c r="J38" s="99"/>
      <c r="K38" s="118"/>
      <c r="L38" s="86"/>
      <c r="M38" s="93"/>
      <c r="N38" s="131"/>
    </row>
    <row r="39" spans="1:14" s="65" customFormat="1" x14ac:dyDescent="0.3">
      <c r="A39" s="19"/>
      <c r="B39" s="262"/>
      <c r="C39" s="263"/>
      <c r="D39" s="14" t="s">
        <v>149</v>
      </c>
      <c r="E39" s="15">
        <f>(9*2*57)</f>
        <v>1026</v>
      </c>
      <c r="F39" s="16">
        <v>20</v>
      </c>
      <c r="G39" s="15">
        <f t="shared" ref="G39" si="7">E39*F39</f>
        <v>20520</v>
      </c>
      <c r="H39" s="14" t="s">
        <v>33</v>
      </c>
      <c r="I39" s="102">
        <f t="shared" si="6"/>
        <v>20520</v>
      </c>
      <c r="J39" s="103"/>
      <c r="K39" s="118"/>
      <c r="L39" s="86"/>
      <c r="M39" s="93"/>
      <c r="N39" s="131"/>
    </row>
    <row r="40" spans="1:14" s="158" customFormat="1" ht="14.5" x14ac:dyDescent="0.35">
      <c r="A40" s="152" t="s">
        <v>19</v>
      </c>
      <c r="B40" s="264"/>
      <c r="C40" s="265"/>
      <c r="D40" s="156"/>
      <c r="E40" s="143"/>
      <c r="F40" s="144"/>
      <c r="G40" s="286"/>
      <c r="H40" s="145"/>
      <c r="I40" s="157"/>
      <c r="J40" s="146"/>
      <c r="K40" s="157">
        <f>SUM(J35:J39)</f>
        <v>1300</v>
      </c>
      <c r="L40" s="143"/>
      <c r="M40" s="149"/>
      <c r="N40" s="150"/>
    </row>
    <row r="41" spans="1:14" s="65" customFormat="1" ht="103.5" x14ac:dyDescent="0.3">
      <c r="A41" s="57" t="s">
        <v>165</v>
      </c>
      <c r="B41" s="260">
        <v>46508</v>
      </c>
      <c r="C41" s="261">
        <v>46600</v>
      </c>
      <c r="D41" s="61" t="s">
        <v>158</v>
      </c>
      <c r="E41" s="59">
        <v>2.2000000000000002</v>
      </c>
      <c r="F41" s="60">
        <f>2200*4</f>
        <v>8800</v>
      </c>
      <c r="G41" s="250">
        <f t="shared" si="3"/>
        <v>19360</v>
      </c>
      <c r="H41" s="58" t="s">
        <v>12</v>
      </c>
      <c r="I41" s="104"/>
      <c r="J41" s="105">
        <f>G41*0.5</f>
        <v>9680</v>
      </c>
      <c r="K41" s="124"/>
      <c r="L41" s="20" t="s">
        <v>134</v>
      </c>
      <c r="M41" s="60" t="s">
        <v>87</v>
      </c>
      <c r="N41" s="136">
        <v>4.5999999999999996</v>
      </c>
    </row>
    <row r="42" spans="1:14" s="65" customFormat="1" x14ac:dyDescent="0.3">
      <c r="A42" s="51"/>
      <c r="B42" s="262"/>
      <c r="C42" s="263"/>
      <c r="D42" s="56" t="s">
        <v>106</v>
      </c>
      <c r="E42" s="53"/>
      <c r="F42" s="54"/>
      <c r="G42" s="53"/>
      <c r="H42" s="52" t="s">
        <v>78</v>
      </c>
      <c r="I42" s="106">
        <f>G41-J41</f>
        <v>9680</v>
      </c>
      <c r="J42" s="107"/>
      <c r="K42" s="124"/>
      <c r="L42" s="20"/>
      <c r="M42" s="303" t="s">
        <v>51</v>
      </c>
      <c r="N42" s="91">
        <v>4</v>
      </c>
    </row>
    <row r="43" spans="1:14" s="65" customFormat="1" ht="23" x14ac:dyDescent="0.3">
      <c r="A43" s="51"/>
      <c r="B43" s="262"/>
      <c r="C43" s="263"/>
      <c r="D43" s="56" t="s">
        <v>166</v>
      </c>
      <c r="E43" s="53">
        <v>920</v>
      </c>
      <c r="F43" s="54">
        <v>4</v>
      </c>
      <c r="G43" s="53">
        <f t="shared" si="3"/>
        <v>3680</v>
      </c>
      <c r="H43" s="52" t="s">
        <v>12</v>
      </c>
      <c r="I43" s="106"/>
      <c r="J43" s="107">
        <f t="shared" ref="J43:J44" si="8">G43-I43</f>
        <v>3680</v>
      </c>
      <c r="K43" s="124"/>
      <c r="L43" s="20"/>
      <c r="M43" s="303"/>
      <c r="N43" s="91"/>
    </row>
    <row r="44" spans="1:14" s="65" customFormat="1" ht="46" x14ac:dyDescent="0.3">
      <c r="A44" s="47" t="s">
        <v>147</v>
      </c>
      <c r="B44" s="268"/>
      <c r="C44" s="269"/>
      <c r="D44" s="56" t="s">
        <v>135</v>
      </c>
      <c r="E44" s="53">
        <v>0.88</v>
      </c>
      <c r="F44" s="54">
        <f>120*4</f>
        <v>480</v>
      </c>
      <c r="G44" s="53">
        <f t="shared" si="3"/>
        <v>422.4</v>
      </c>
      <c r="H44" s="52" t="s">
        <v>12</v>
      </c>
      <c r="I44" s="106"/>
      <c r="J44" s="107">
        <f t="shared" si="8"/>
        <v>422.4</v>
      </c>
      <c r="K44" s="124"/>
      <c r="L44" s="139"/>
      <c r="M44" s="71"/>
      <c r="N44" s="131"/>
    </row>
    <row r="45" spans="1:14" s="65" customFormat="1" ht="23" x14ac:dyDescent="0.3">
      <c r="A45" s="51"/>
      <c r="B45" s="268"/>
      <c r="C45" s="269"/>
      <c r="D45" s="52" t="s">
        <v>150</v>
      </c>
      <c r="E45" s="53">
        <v>570</v>
      </c>
      <c r="F45" s="54">
        <v>4</v>
      </c>
      <c r="G45" s="53">
        <f t="shared" si="3"/>
        <v>2280</v>
      </c>
      <c r="H45" s="52" t="s">
        <v>33</v>
      </c>
      <c r="I45" s="106">
        <f>G45</f>
        <v>2280</v>
      </c>
      <c r="J45" s="107"/>
      <c r="K45" s="124"/>
      <c r="L45" s="139"/>
      <c r="M45" s="71"/>
      <c r="N45" s="130"/>
    </row>
    <row r="46" spans="1:14" s="65" customFormat="1" x14ac:dyDescent="0.3">
      <c r="A46" s="62"/>
      <c r="B46" s="270"/>
      <c r="C46" s="271"/>
      <c r="D46" s="48" t="s">
        <v>159</v>
      </c>
      <c r="E46" s="49">
        <v>120</v>
      </c>
      <c r="F46" s="50">
        <v>4</v>
      </c>
      <c r="G46" s="49">
        <f t="shared" si="3"/>
        <v>480</v>
      </c>
      <c r="H46" s="48" t="s">
        <v>65</v>
      </c>
      <c r="I46" s="106">
        <f t="shared" ref="I46:I55" si="9">G46</f>
        <v>480</v>
      </c>
      <c r="J46" s="108"/>
      <c r="K46" s="124"/>
      <c r="L46" s="140"/>
      <c r="M46" s="72"/>
      <c r="N46" s="131"/>
    </row>
    <row r="47" spans="1:14" s="65" customFormat="1" x14ac:dyDescent="0.3">
      <c r="A47" s="62"/>
      <c r="B47" s="270"/>
      <c r="C47" s="271"/>
      <c r="D47" s="52" t="s">
        <v>20</v>
      </c>
      <c r="E47" s="53">
        <v>800</v>
      </c>
      <c r="F47" s="54">
        <v>1</v>
      </c>
      <c r="G47" s="53">
        <f>E47*F47</f>
        <v>800</v>
      </c>
      <c r="H47" s="52" t="s">
        <v>65</v>
      </c>
      <c r="I47" s="106">
        <f t="shared" si="9"/>
        <v>800</v>
      </c>
      <c r="J47" s="108"/>
      <c r="K47" s="124"/>
      <c r="L47" s="140"/>
      <c r="M47" s="72"/>
      <c r="N47" s="131"/>
    </row>
    <row r="48" spans="1:14" s="65" customFormat="1" ht="36" x14ac:dyDescent="0.3">
      <c r="A48" s="47" t="s">
        <v>127</v>
      </c>
      <c r="B48" s="270"/>
      <c r="C48" s="271"/>
      <c r="D48" s="52" t="s">
        <v>132</v>
      </c>
      <c r="E48" s="53">
        <v>50.75</v>
      </c>
      <c r="F48" s="54">
        <f>5*10*4</f>
        <v>200</v>
      </c>
      <c r="G48" s="53">
        <f t="shared" ref="G48" si="10">E48*F48</f>
        <v>10150</v>
      </c>
      <c r="H48" s="52" t="s">
        <v>37</v>
      </c>
      <c r="I48" s="106">
        <f t="shared" si="9"/>
        <v>10150</v>
      </c>
      <c r="J48" s="108"/>
      <c r="K48" s="124"/>
      <c r="L48" s="20" t="s">
        <v>88</v>
      </c>
      <c r="M48" s="50" t="s">
        <v>44</v>
      </c>
      <c r="N48" s="137">
        <v>40</v>
      </c>
    </row>
    <row r="49" spans="1:14" s="65" customFormat="1" x14ac:dyDescent="0.3">
      <c r="A49" s="279"/>
      <c r="B49" s="270"/>
      <c r="C49" s="271"/>
      <c r="D49" s="52" t="s">
        <v>75</v>
      </c>
      <c r="E49" s="53">
        <v>57</v>
      </c>
      <c r="F49" s="54">
        <f>8*4</f>
        <v>32</v>
      </c>
      <c r="G49" s="53">
        <f t="shared" ref="G49" si="11">E49*F49</f>
        <v>1824</v>
      </c>
      <c r="H49" s="52" t="s">
        <v>37</v>
      </c>
      <c r="I49" s="106">
        <f t="shared" si="9"/>
        <v>1824</v>
      </c>
      <c r="J49" s="108"/>
      <c r="K49" s="124"/>
      <c r="L49" s="20"/>
      <c r="M49" s="50" t="s">
        <v>112</v>
      </c>
      <c r="N49" s="137">
        <v>10</v>
      </c>
    </row>
    <row r="50" spans="1:14" s="65" customFormat="1" ht="46" x14ac:dyDescent="0.3">
      <c r="A50" s="62"/>
      <c r="B50" s="270"/>
      <c r="C50" s="271"/>
      <c r="D50" s="52" t="s">
        <v>160</v>
      </c>
      <c r="E50" s="53">
        <v>5400</v>
      </c>
      <c r="F50" s="54">
        <f>1.5+1.3+1.7+1.1</f>
        <v>5.6</v>
      </c>
      <c r="G50" s="53">
        <f t="shared" ref="G50:G54" si="12">E50*F50</f>
        <v>30239.999999999996</v>
      </c>
      <c r="H50" s="52" t="s">
        <v>12</v>
      </c>
      <c r="I50" s="106"/>
      <c r="J50" s="108">
        <f>G50*0.5</f>
        <v>15119.999999999998</v>
      </c>
      <c r="K50" s="124"/>
      <c r="L50" s="20" t="s">
        <v>115</v>
      </c>
      <c r="M50" s="50" t="s">
        <v>89</v>
      </c>
      <c r="N50" s="137">
        <v>5.6</v>
      </c>
    </row>
    <row r="51" spans="1:14" s="65" customFormat="1" x14ac:dyDescent="0.3">
      <c r="A51" s="62"/>
      <c r="B51" s="270"/>
      <c r="C51" s="271"/>
      <c r="D51" s="52" t="s">
        <v>105</v>
      </c>
      <c r="E51" s="53"/>
      <c r="F51" s="54"/>
      <c r="G51" s="53"/>
      <c r="H51" s="52" t="s">
        <v>78</v>
      </c>
      <c r="I51" s="106">
        <f>G50-J50</f>
        <v>15119.999999999998</v>
      </c>
      <c r="J51" s="108"/>
      <c r="K51" s="124"/>
      <c r="L51" s="20"/>
      <c r="M51" s="304"/>
      <c r="N51" s="137"/>
    </row>
    <row r="52" spans="1:14" s="65" customFormat="1" ht="23" x14ac:dyDescent="0.3">
      <c r="A52" s="62"/>
      <c r="B52" s="270"/>
      <c r="C52" s="271"/>
      <c r="D52" s="52" t="s">
        <v>38</v>
      </c>
      <c r="E52" s="53">
        <v>57</v>
      </c>
      <c r="F52" s="54">
        <f>4*8*4</f>
        <v>128</v>
      </c>
      <c r="G52" s="53">
        <f t="shared" si="12"/>
        <v>7296</v>
      </c>
      <c r="H52" s="52" t="s">
        <v>33</v>
      </c>
      <c r="I52" s="106">
        <f t="shared" si="9"/>
        <v>7296</v>
      </c>
      <c r="J52" s="108"/>
      <c r="K52" s="124"/>
      <c r="L52" s="140"/>
      <c r="M52" s="72"/>
      <c r="N52" s="131"/>
    </row>
    <row r="53" spans="1:14" s="65" customFormat="1" ht="23" x14ac:dyDescent="0.3">
      <c r="A53" s="62"/>
      <c r="B53" s="270"/>
      <c r="C53" s="271"/>
      <c r="D53" s="52" t="s">
        <v>151</v>
      </c>
      <c r="E53" s="53">
        <v>57</v>
      </c>
      <c r="F53" s="54">
        <f>5*2</f>
        <v>10</v>
      </c>
      <c r="G53" s="53">
        <f t="shared" ref="G53" si="13">E53*F53</f>
        <v>570</v>
      </c>
      <c r="H53" s="52" t="s">
        <v>65</v>
      </c>
      <c r="I53" s="106">
        <f t="shared" si="9"/>
        <v>570</v>
      </c>
      <c r="J53" s="108"/>
      <c r="K53" s="124"/>
      <c r="L53" s="140"/>
      <c r="M53" s="72"/>
      <c r="N53" s="131"/>
    </row>
    <row r="54" spans="1:14" s="65" customFormat="1" ht="23" x14ac:dyDescent="0.3">
      <c r="A54" s="62"/>
      <c r="B54" s="270"/>
      <c r="C54" s="271"/>
      <c r="D54" s="52" t="s">
        <v>152</v>
      </c>
      <c r="E54" s="53">
        <v>57</v>
      </c>
      <c r="F54" s="54">
        <f>5*2</f>
        <v>10</v>
      </c>
      <c r="G54" s="53">
        <f t="shared" si="12"/>
        <v>570</v>
      </c>
      <c r="H54" s="52" t="s">
        <v>13</v>
      </c>
      <c r="I54" s="106">
        <f t="shared" si="9"/>
        <v>570</v>
      </c>
      <c r="J54" s="108"/>
      <c r="K54" s="124"/>
      <c r="L54" s="140"/>
      <c r="M54" s="72"/>
      <c r="N54" s="131"/>
    </row>
    <row r="55" spans="1:14" s="65" customFormat="1" ht="23" x14ac:dyDescent="0.3">
      <c r="A55" s="90"/>
      <c r="B55" s="268"/>
      <c r="C55" s="268"/>
      <c r="D55" s="52" t="s">
        <v>152</v>
      </c>
      <c r="E55" s="53">
        <v>57</v>
      </c>
      <c r="F55" s="54">
        <f>5*2</f>
        <v>10</v>
      </c>
      <c r="G55" s="53">
        <f t="shared" ref="G55" si="14">E55*F55</f>
        <v>570</v>
      </c>
      <c r="H55" s="52" t="s">
        <v>16</v>
      </c>
      <c r="I55" s="106">
        <f t="shared" si="9"/>
        <v>570</v>
      </c>
      <c r="J55" s="108"/>
      <c r="K55" s="124"/>
      <c r="L55" s="140"/>
      <c r="M55" s="91"/>
      <c r="N55" s="131"/>
    </row>
    <row r="56" spans="1:14" s="158" customFormat="1" ht="14.5" x14ac:dyDescent="0.35">
      <c r="A56" s="152" t="s">
        <v>19</v>
      </c>
      <c r="B56" s="264"/>
      <c r="C56" s="265"/>
      <c r="D56" s="156"/>
      <c r="E56" s="143"/>
      <c r="F56" s="144"/>
      <c r="G56" s="287"/>
      <c r="H56" s="145"/>
      <c r="I56" s="145"/>
      <c r="J56" s="146"/>
      <c r="K56" s="157">
        <f>SUM(J41:J55)</f>
        <v>28902.399999999998</v>
      </c>
      <c r="L56" s="143"/>
      <c r="M56" s="149"/>
      <c r="N56" s="150"/>
    </row>
    <row r="57" spans="1:14" s="65" customFormat="1" ht="103.5" x14ac:dyDescent="0.3">
      <c r="A57" s="75" t="s">
        <v>72</v>
      </c>
      <c r="B57" s="260">
        <v>46631</v>
      </c>
      <c r="C57" s="261">
        <v>46631</v>
      </c>
      <c r="D57" s="20" t="s">
        <v>36</v>
      </c>
      <c r="E57" s="21">
        <v>2750</v>
      </c>
      <c r="F57" s="22">
        <v>1</v>
      </c>
      <c r="G57" s="21">
        <f>E57*F57</f>
        <v>2750</v>
      </c>
      <c r="H57" s="20" t="s">
        <v>12</v>
      </c>
      <c r="I57" s="98"/>
      <c r="J57" s="99">
        <f t="shared" ref="J57:J58" si="15">G57-I57</f>
        <v>2750</v>
      </c>
      <c r="K57" s="118"/>
      <c r="L57" s="23" t="s">
        <v>91</v>
      </c>
      <c r="M57" s="93" t="s">
        <v>44</v>
      </c>
      <c r="N57" s="131">
        <v>16</v>
      </c>
    </row>
    <row r="58" spans="1:14" s="65" customFormat="1" ht="34.5" x14ac:dyDescent="0.3">
      <c r="A58" s="13" t="s">
        <v>74</v>
      </c>
      <c r="B58" s="266"/>
      <c r="C58" s="267"/>
      <c r="D58" s="20" t="s">
        <v>140</v>
      </c>
      <c r="E58" s="21">
        <v>700</v>
      </c>
      <c r="F58" s="22">
        <v>2</v>
      </c>
      <c r="G58" s="21">
        <f>E58*F58</f>
        <v>1400</v>
      </c>
      <c r="H58" s="20" t="s">
        <v>12</v>
      </c>
      <c r="I58" s="98"/>
      <c r="J58" s="99">
        <f t="shared" si="15"/>
        <v>1400</v>
      </c>
      <c r="K58" s="118"/>
      <c r="L58" s="86"/>
      <c r="M58" s="16"/>
      <c r="N58" s="130"/>
    </row>
    <row r="59" spans="1:14" s="65" customFormat="1" ht="23" x14ac:dyDescent="0.3">
      <c r="A59" s="13"/>
      <c r="B59" s="266"/>
      <c r="C59" s="267"/>
      <c r="D59" s="20" t="s">
        <v>139</v>
      </c>
      <c r="E59" s="21">
        <v>700</v>
      </c>
      <c r="F59" s="22">
        <v>2</v>
      </c>
      <c r="G59" s="21">
        <f>E59*F59</f>
        <v>1400</v>
      </c>
      <c r="H59" s="20" t="s">
        <v>65</v>
      </c>
      <c r="I59" s="98">
        <f>G59</f>
        <v>1400</v>
      </c>
      <c r="J59" s="99"/>
      <c r="K59" s="118"/>
      <c r="L59" s="86"/>
      <c r="M59" s="16"/>
      <c r="N59" s="130"/>
    </row>
    <row r="60" spans="1:14" s="65" customFormat="1" x14ac:dyDescent="0.3">
      <c r="A60" s="19"/>
      <c r="B60" s="262"/>
      <c r="C60" s="263"/>
      <c r="D60" s="20" t="s">
        <v>90</v>
      </c>
      <c r="E60" s="21">
        <v>15</v>
      </c>
      <c r="F60" s="22">
        <v>16</v>
      </c>
      <c r="G60" s="21">
        <f>E60*F60</f>
        <v>240</v>
      </c>
      <c r="H60" s="85" t="s">
        <v>64</v>
      </c>
      <c r="I60" s="98">
        <f t="shared" ref="I60:I64" si="16">G60</f>
        <v>240</v>
      </c>
      <c r="J60" s="99"/>
      <c r="K60" s="118"/>
      <c r="L60" s="86"/>
      <c r="M60" s="93"/>
      <c r="N60" s="131"/>
    </row>
    <row r="61" spans="1:14" s="65" customFormat="1" x14ac:dyDescent="0.3">
      <c r="A61" s="19"/>
      <c r="B61" s="262"/>
      <c r="C61" s="263"/>
      <c r="D61" s="14" t="s">
        <v>73</v>
      </c>
      <c r="E61" s="15">
        <v>40</v>
      </c>
      <c r="F61" s="16">
        <v>20</v>
      </c>
      <c r="G61" s="15">
        <f>E61*F61</f>
        <v>800</v>
      </c>
      <c r="H61" s="20" t="s">
        <v>12</v>
      </c>
      <c r="I61" s="102"/>
      <c r="J61" s="103">
        <f>G61-I61</f>
        <v>800</v>
      </c>
      <c r="K61" s="118"/>
      <c r="L61" s="86"/>
      <c r="M61" s="93" t="s">
        <v>112</v>
      </c>
      <c r="N61" s="131">
        <v>10</v>
      </c>
    </row>
    <row r="62" spans="1:14" s="65" customFormat="1" ht="23" x14ac:dyDescent="0.3">
      <c r="A62" s="19"/>
      <c r="B62" s="262"/>
      <c r="C62" s="263"/>
      <c r="D62" s="20" t="s">
        <v>69</v>
      </c>
      <c r="E62" s="21">
        <v>72</v>
      </c>
      <c r="F62" s="22">
        <v>10</v>
      </c>
      <c r="G62" s="21">
        <f t="shared" ref="G62:G64" si="17">E62*F62</f>
        <v>720</v>
      </c>
      <c r="H62" s="20" t="s">
        <v>64</v>
      </c>
      <c r="I62" s="98">
        <f t="shared" si="16"/>
        <v>720</v>
      </c>
      <c r="J62" s="99"/>
      <c r="K62" s="118"/>
      <c r="L62" s="86"/>
      <c r="M62" s="93"/>
      <c r="N62" s="131"/>
    </row>
    <row r="63" spans="1:14" s="65" customFormat="1" ht="23" x14ac:dyDescent="0.3">
      <c r="A63" s="19"/>
      <c r="B63" s="262"/>
      <c r="C63" s="263"/>
      <c r="D63" s="14" t="s">
        <v>153</v>
      </c>
      <c r="E63" s="15">
        <f>57*8</f>
        <v>456</v>
      </c>
      <c r="F63" s="16">
        <v>16</v>
      </c>
      <c r="G63" s="15">
        <f t="shared" ref="G63" si="18">E63*F63</f>
        <v>7296</v>
      </c>
      <c r="H63" s="14" t="s">
        <v>33</v>
      </c>
      <c r="I63" s="98">
        <f t="shared" si="16"/>
        <v>7296</v>
      </c>
      <c r="J63" s="109"/>
      <c r="K63" s="118"/>
      <c r="L63" s="86"/>
      <c r="M63" s="93"/>
      <c r="N63" s="131"/>
    </row>
    <row r="64" spans="1:14" s="65" customFormat="1" ht="23" x14ac:dyDescent="0.3">
      <c r="A64" s="19"/>
      <c r="B64" s="262"/>
      <c r="C64" s="263"/>
      <c r="D64" s="14" t="s">
        <v>154</v>
      </c>
      <c r="E64" s="15">
        <v>57</v>
      </c>
      <c r="F64" s="16">
        <v>4</v>
      </c>
      <c r="G64" s="15">
        <f t="shared" si="17"/>
        <v>228</v>
      </c>
      <c r="H64" s="14" t="s">
        <v>78</v>
      </c>
      <c r="I64" s="98">
        <f t="shared" si="16"/>
        <v>228</v>
      </c>
      <c r="J64" s="109"/>
      <c r="K64" s="118"/>
      <c r="L64" s="86"/>
      <c r="M64" s="93"/>
      <c r="N64" s="131"/>
    </row>
    <row r="65" spans="1:14" s="158" customFormat="1" ht="14.5" x14ac:dyDescent="0.35">
      <c r="A65" s="152" t="s">
        <v>19</v>
      </c>
      <c r="B65" s="264"/>
      <c r="C65" s="265"/>
      <c r="D65" s="156"/>
      <c r="E65" s="143"/>
      <c r="F65" s="144"/>
      <c r="G65" s="287"/>
      <c r="H65" s="145"/>
      <c r="I65" s="145"/>
      <c r="J65" s="146"/>
      <c r="K65" s="157">
        <f>SUM(J57:J64)</f>
        <v>4950</v>
      </c>
      <c r="L65" s="143"/>
      <c r="M65" s="149"/>
      <c r="N65" s="150"/>
    </row>
    <row r="66" spans="1:14" s="65" customFormat="1" ht="57.5" x14ac:dyDescent="0.3">
      <c r="A66" s="205" t="s">
        <v>54</v>
      </c>
      <c r="B66" s="260">
        <v>46478</v>
      </c>
      <c r="C66" s="261">
        <v>46661</v>
      </c>
      <c r="D66" s="52" t="s">
        <v>15</v>
      </c>
      <c r="E66" s="53">
        <v>500</v>
      </c>
      <c r="F66" s="54">
        <v>1</v>
      </c>
      <c r="G66" s="53">
        <f t="shared" ref="G66:G74" si="19">E66*F66</f>
        <v>500</v>
      </c>
      <c r="H66" s="52" t="s">
        <v>13</v>
      </c>
      <c r="I66" s="106">
        <f>G66</f>
        <v>500</v>
      </c>
      <c r="J66" s="107"/>
      <c r="K66" s="124"/>
      <c r="L66" s="94" t="s">
        <v>45</v>
      </c>
      <c r="M66" s="89" t="s">
        <v>44</v>
      </c>
      <c r="N66" s="133">
        <v>80</v>
      </c>
    </row>
    <row r="67" spans="1:14" s="65" customFormat="1" ht="46" x14ac:dyDescent="0.3">
      <c r="A67" s="51" t="s">
        <v>55</v>
      </c>
      <c r="B67" s="262"/>
      <c r="C67" s="263"/>
      <c r="D67" s="52" t="s">
        <v>161</v>
      </c>
      <c r="E67" s="53">
        <v>57</v>
      </c>
      <c r="F67" s="54">
        <v>3</v>
      </c>
      <c r="G67" s="53">
        <f t="shared" ref="G67" si="20">E67*F67</f>
        <v>171</v>
      </c>
      <c r="H67" s="52" t="s">
        <v>13</v>
      </c>
      <c r="I67" s="106">
        <f t="shared" ref="I67:I72" si="21">G67</f>
        <v>171</v>
      </c>
      <c r="J67" s="107"/>
      <c r="K67" s="124"/>
      <c r="L67" s="23"/>
      <c r="M67" s="283" t="s">
        <v>112</v>
      </c>
      <c r="N67" s="131">
        <v>20</v>
      </c>
    </row>
    <row r="68" spans="1:14" s="65" customFormat="1" ht="46" x14ac:dyDescent="0.3">
      <c r="A68" s="51" t="s">
        <v>99</v>
      </c>
      <c r="B68" s="268"/>
      <c r="C68" s="269"/>
      <c r="D68" s="52" t="s">
        <v>103</v>
      </c>
      <c r="E68" s="53">
        <v>27</v>
      </c>
      <c r="F68" s="54">
        <f>15*2</f>
        <v>30</v>
      </c>
      <c r="G68" s="53">
        <f t="shared" si="19"/>
        <v>810</v>
      </c>
      <c r="H68" s="52" t="s">
        <v>13</v>
      </c>
      <c r="I68" s="106">
        <f t="shared" si="21"/>
        <v>810</v>
      </c>
      <c r="J68" s="107"/>
      <c r="K68" s="124"/>
      <c r="L68" s="139"/>
      <c r="M68" s="71"/>
      <c r="N68" s="131"/>
    </row>
    <row r="69" spans="1:14" s="65" customFormat="1" ht="23" x14ac:dyDescent="0.3">
      <c r="B69" s="268"/>
      <c r="C69" s="269"/>
      <c r="D69" s="52" t="s">
        <v>136</v>
      </c>
      <c r="E69" s="53">
        <v>400</v>
      </c>
      <c r="F69" s="54">
        <v>1</v>
      </c>
      <c r="G69" s="53">
        <f t="shared" si="19"/>
        <v>400</v>
      </c>
      <c r="H69" s="52" t="s">
        <v>16</v>
      </c>
      <c r="I69" s="106">
        <f t="shared" si="21"/>
        <v>400</v>
      </c>
      <c r="J69" s="107"/>
      <c r="K69" s="124"/>
      <c r="L69" s="139"/>
      <c r="M69" s="71"/>
      <c r="N69" s="130"/>
    </row>
    <row r="70" spans="1:14" s="65" customFormat="1" ht="23" x14ac:dyDescent="0.3">
      <c r="A70" s="13"/>
      <c r="B70" s="268"/>
      <c r="C70" s="269"/>
      <c r="D70" s="52" t="s">
        <v>162</v>
      </c>
      <c r="E70" s="53">
        <v>57</v>
      </c>
      <c r="F70" s="54">
        <v>3</v>
      </c>
      <c r="G70" s="53">
        <f t="shared" si="19"/>
        <v>171</v>
      </c>
      <c r="H70" s="52" t="s">
        <v>16</v>
      </c>
      <c r="I70" s="106">
        <f t="shared" si="21"/>
        <v>171</v>
      </c>
      <c r="J70" s="107"/>
      <c r="K70" s="124"/>
      <c r="L70" s="139"/>
      <c r="M70" s="71"/>
      <c r="N70" s="130"/>
    </row>
    <row r="71" spans="1:14" s="65" customFormat="1" ht="23" x14ac:dyDescent="0.3">
      <c r="A71" s="51"/>
      <c r="B71" s="268"/>
      <c r="C71" s="269"/>
      <c r="D71" s="52" t="s">
        <v>104</v>
      </c>
      <c r="E71" s="53">
        <v>31</v>
      </c>
      <c r="F71" s="54">
        <f>15*2</f>
        <v>30</v>
      </c>
      <c r="G71" s="53">
        <f t="shared" si="19"/>
        <v>930</v>
      </c>
      <c r="H71" s="52" t="s">
        <v>16</v>
      </c>
      <c r="I71" s="106">
        <f t="shared" si="21"/>
        <v>930</v>
      </c>
      <c r="J71" s="107"/>
      <c r="K71" s="124"/>
      <c r="L71" s="139"/>
      <c r="M71" s="71"/>
      <c r="N71" s="130"/>
    </row>
    <row r="72" spans="1:14" s="65" customFormat="1" x14ac:dyDescent="0.3">
      <c r="A72" s="51"/>
      <c r="B72" s="268"/>
      <c r="C72" s="269"/>
      <c r="D72" s="52" t="s">
        <v>17</v>
      </c>
      <c r="E72" s="53">
        <v>920</v>
      </c>
      <c r="F72" s="54">
        <v>1</v>
      </c>
      <c r="G72" s="53">
        <f t="shared" si="19"/>
        <v>920</v>
      </c>
      <c r="H72" s="85" t="s">
        <v>64</v>
      </c>
      <c r="I72" s="106">
        <f t="shared" si="21"/>
        <v>920</v>
      </c>
      <c r="J72" s="107"/>
      <c r="K72" s="124"/>
      <c r="L72" s="139"/>
      <c r="M72" s="71"/>
      <c r="N72" s="130"/>
    </row>
    <row r="73" spans="1:14" s="65" customFormat="1" ht="46" x14ac:dyDescent="0.3">
      <c r="A73" s="13"/>
      <c r="B73" s="268"/>
      <c r="C73" s="269"/>
      <c r="D73" s="52" t="s">
        <v>39</v>
      </c>
      <c r="E73" s="53">
        <v>700</v>
      </c>
      <c r="F73" s="54">
        <v>4</v>
      </c>
      <c r="G73" s="53">
        <f t="shared" si="19"/>
        <v>2800</v>
      </c>
      <c r="H73" s="52" t="s">
        <v>12</v>
      </c>
      <c r="I73" s="106"/>
      <c r="J73" s="107">
        <f t="shared" ref="J73" si="22">G73-I73</f>
        <v>2800</v>
      </c>
      <c r="K73" s="124"/>
      <c r="L73" s="139"/>
      <c r="M73" s="71"/>
      <c r="N73" s="130"/>
    </row>
    <row r="74" spans="1:14" s="65" customFormat="1" ht="23" x14ac:dyDescent="0.3">
      <c r="A74" s="51"/>
      <c r="B74" s="268"/>
      <c r="C74" s="269"/>
      <c r="D74" s="20" t="s">
        <v>70</v>
      </c>
      <c r="E74" s="21">
        <v>720</v>
      </c>
      <c r="F74" s="22">
        <v>4</v>
      </c>
      <c r="G74" s="21">
        <f t="shared" si="19"/>
        <v>2880</v>
      </c>
      <c r="H74" s="20" t="s">
        <v>65</v>
      </c>
      <c r="I74" s="98">
        <f>G74</f>
        <v>2880</v>
      </c>
      <c r="J74" s="99"/>
      <c r="K74" s="118"/>
      <c r="L74" s="139"/>
      <c r="M74" s="71"/>
      <c r="N74" s="130"/>
    </row>
    <row r="75" spans="1:14" s="65" customFormat="1" ht="23" x14ac:dyDescent="0.3">
      <c r="A75" s="19"/>
      <c r="B75" s="262"/>
      <c r="C75" s="263"/>
      <c r="D75" s="20" t="s">
        <v>68</v>
      </c>
      <c r="E75" s="21">
        <v>57</v>
      </c>
      <c r="F75" s="22">
        <f>4*8</f>
        <v>32</v>
      </c>
      <c r="G75" s="21">
        <f t="shared" ref="G75" si="23">E75*F75</f>
        <v>1824</v>
      </c>
      <c r="H75" s="20" t="s">
        <v>64</v>
      </c>
      <c r="I75" s="98">
        <f t="shared" ref="I75:I76" si="24">G75</f>
        <v>1824</v>
      </c>
      <c r="J75" s="99"/>
      <c r="K75" s="118"/>
      <c r="L75" s="86"/>
      <c r="M75" s="93"/>
      <c r="N75" s="131"/>
    </row>
    <row r="76" spans="1:14" s="65" customFormat="1" x14ac:dyDescent="0.3">
      <c r="A76" s="19"/>
      <c r="B76" s="262"/>
      <c r="C76" s="263"/>
      <c r="D76" s="14" t="s">
        <v>149</v>
      </c>
      <c r="E76" s="15">
        <f>(6*57)</f>
        <v>342</v>
      </c>
      <c r="F76" s="16">
        <v>60</v>
      </c>
      <c r="G76" s="15">
        <f t="shared" ref="G76" si="25">E76*F76</f>
        <v>20520</v>
      </c>
      <c r="H76" s="14" t="s">
        <v>33</v>
      </c>
      <c r="I76" s="98">
        <f t="shared" si="24"/>
        <v>20520</v>
      </c>
      <c r="J76" s="99"/>
      <c r="K76" s="118"/>
      <c r="L76" s="86"/>
      <c r="M76" s="93"/>
      <c r="N76" s="131"/>
    </row>
    <row r="77" spans="1:14" s="158" customFormat="1" ht="14.5" x14ac:dyDescent="0.35">
      <c r="A77" s="152" t="s">
        <v>19</v>
      </c>
      <c r="B77" s="264"/>
      <c r="C77" s="265"/>
      <c r="D77" s="156"/>
      <c r="E77" s="143"/>
      <c r="F77" s="144"/>
      <c r="G77" s="287"/>
      <c r="H77" s="145"/>
      <c r="I77" s="145"/>
      <c r="J77" s="146"/>
      <c r="K77" s="157">
        <f>SUM(J66:J76)</f>
        <v>2800</v>
      </c>
      <c r="L77" s="143"/>
      <c r="M77" s="149"/>
      <c r="N77" s="150"/>
    </row>
    <row r="78" spans="1:14" s="65" customFormat="1" ht="57.5" x14ac:dyDescent="0.3">
      <c r="A78" s="25" t="s">
        <v>178</v>
      </c>
      <c r="B78" s="260">
        <v>46600</v>
      </c>
      <c r="C78" s="261">
        <v>46722</v>
      </c>
      <c r="D78" s="31" t="s">
        <v>40</v>
      </c>
      <c r="E78" s="27">
        <v>1820</v>
      </c>
      <c r="F78" s="28">
        <v>4</v>
      </c>
      <c r="G78" s="21">
        <f t="shared" ref="G78:G82" si="26">E78*F78</f>
        <v>7280</v>
      </c>
      <c r="H78" s="26" t="s">
        <v>12</v>
      </c>
      <c r="I78" s="110"/>
      <c r="J78" s="111">
        <f>G78</f>
        <v>7280</v>
      </c>
      <c r="K78" s="118"/>
      <c r="L78" s="29" t="s">
        <v>133</v>
      </c>
      <c r="M78" s="95" t="s">
        <v>34</v>
      </c>
      <c r="N78" s="133">
        <v>4</v>
      </c>
    </row>
    <row r="79" spans="1:14" s="65" customFormat="1" ht="23" x14ac:dyDescent="0.3">
      <c r="A79" s="19" t="s">
        <v>98</v>
      </c>
      <c r="B79" s="262"/>
      <c r="C79" s="263"/>
      <c r="D79" s="14" t="s">
        <v>35</v>
      </c>
      <c r="E79" s="21">
        <f>(4*57)</f>
        <v>228</v>
      </c>
      <c r="F79" s="16">
        <v>4</v>
      </c>
      <c r="G79" s="15">
        <f t="shared" si="26"/>
        <v>912</v>
      </c>
      <c r="H79" s="14" t="s">
        <v>33</v>
      </c>
      <c r="I79" s="102">
        <f>G79</f>
        <v>912</v>
      </c>
      <c r="J79" s="99"/>
      <c r="K79" s="118"/>
      <c r="L79" s="86"/>
      <c r="M79" s="93" t="s">
        <v>116</v>
      </c>
      <c r="N79" s="131">
        <v>12</v>
      </c>
    </row>
    <row r="80" spans="1:14" s="65" customFormat="1" ht="23" x14ac:dyDescent="0.3">
      <c r="A80" s="13"/>
      <c r="B80" s="266"/>
      <c r="C80" s="267"/>
      <c r="D80" s="52" t="s">
        <v>144</v>
      </c>
      <c r="E80" s="15">
        <v>65</v>
      </c>
      <c r="F80" s="16">
        <v>8</v>
      </c>
      <c r="G80" s="15">
        <f t="shared" si="26"/>
        <v>520</v>
      </c>
      <c r="H80" s="14" t="s">
        <v>65</v>
      </c>
      <c r="I80" s="102">
        <f t="shared" ref="I80:I82" si="27">G80</f>
        <v>520</v>
      </c>
      <c r="J80" s="103"/>
      <c r="K80" s="118"/>
      <c r="L80" s="86"/>
      <c r="M80" s="16"/>
      <c r="N80" s="130"/>
    </row>
    <row r="81" spans="1:14" s="65" customFormat="1" ht="23" x14ac:dyDescent="0.3">
      <c r="A81" s="19"/>
      <c r="B81" s="262"/>
      <c r="C81" s="263"/>
      <c r="D81" s="52" t="s">
        <v>163</v>
      </c>
      <c r="E81" s="53">
        <v>65</v>
      </c>
      <c r="F81" s="54">
        <v>8</v>
      </c>
      <c r="G81" s="53">
        <f t="shared" si="26"/>
        <v>520</v>
      </c>
      <c r="H81" s="52" t="s">
        <v>13</v>
      </c>
      <c r="I81" s="102">
        <f t="shared" si="27"/>
        <v>520</v>
      </c>
      <c r="J81" s="108"/>
      <c r="K81" s="118"/>
      <c r="L81" s="86"/>
      <c r="M81" s="93"/>
      <c r="N81" s="131"/>
    </row>
    <row r="82" spans="1:14" s="65" customFormat="1" ht="23" x14ac:dyDescent="0.3">
      <c r="A82" s="19"/>
      <c r="B82" s="262"/>
      <c r="C82" s="263"/>
      <c r="D82" s="52" t="s">
        <v>164</v>
      </c>
      <c r="E82" s="53">
        <v>65</v>
      </c>
      <c r="F82" s="54">
        <v>8</v>
      </c>
      <c r="G82" s="53">
        <f t="shared" si="26"/>
        <v>520</v>
      </c>
      <c r="H82" s="52" t="s">
        <v>16</v>
      </c>
      <c r="I82" s="102">
        <f t="shared" si="27"/>
        <v>520</v>
      </c>
      <c r="J82" s="108"/>
      <c r="K82" s="118"/>
      <c r="L82" s="86"/>
      <c r="M82" s="93"/>
      <c r="N82" s="131"/>
    </row>
    <row r="83" spans="1:14" s="158" customFormat="1" ht="15" thickBot="1" x14ac:dyDescent="0.4">
      <c r="A83" s="164" t="s">
        <v>19</v>
      </c>
      <c r="B83" s="272"/>
      <c r="C83" s="273"/>
      <c r="D83" s="165"/>
      <c r="E83" s="143"/>
      <c r="F83" s="144"/>
      <c r="G83" s="293"/>
      <c r="H83" s="162"/>
      <c r="I83" s="162"/>
      <c r="J83" s="163"/>
      <c r="K83" s="157">
        <f>SUM(J78:J82)</f>
        <v>7280</v>
      </c>
      <c r="L83" s="143"/>
      <c r="M83" s="149"/>
      <c r="N83" s="150"/>
    </row>
    <row r="84" spans="1:14" s="65" customFormat="1" x14ac:dyDescent="0.3">
      <c r="A84" s="69"/>
      <c r="B84" s="274"/>
      <c r="C84" s="274"/>
      <c r="D84" s="68"/>
      <c r="E84" s="253"/>
      <c r="F84" s="290"/>
      <c r="G84" s="294"/>
      <c r="H84" s="63" t="s">
        <v>3</v>
      </c>
      <c r="I84" s="173">
        <f>SUM(I19:I83)</f>
        <v>182327</v>
      </c>
      <c r="J84" s="174">
        <f>SUM(J19:J83)</f>
        <v>159907.4</v>
      </c>
      <c r="K84" s="141"/>
      <c r="L84" s="125"/>
      <c r="M84" s="92"/>
      <c r="N84" s="134"/>
    </row>
    <row r="85" spans="1:14" s="65" customFormat="1" ht="14.5" thickBot="1" x14ac:dyDescent="0.35">
      <c r="A85" s="43"/>
      <c r="B85" s="275"/>
      <c r="C85" s="275"/>
      <c r="D85" s="80"/>
      <c r="E85" s="254"/>
      <c r="F85" s="291" t="s">
        <v>80</v>
      </c>
      <c r="G85" s="292">
        <f>SUM(G19:G83)</f>
        <v>342234.39999999997</v>
      </c>
      <c r="H85" s="350" t="s">
        <v>196</v>
      </c>
      <c r="I85" s="351"/>
      <c r="J85" s="175">
        <f>I84+J84</f>
        <v>342234.4</v>
      </c>
      <c r="K85" s="119"/>
      <c r="L85" s="126"/>
      <c r="M85" s="92"/>
      <c r="N85" s="134"/>
    </row>
    <row r="86" spans="1:14" s="166" customFormat="1" ht="12" x14ac:dyDescent="0.3">
      <c r="B86" s="276"/>
      <c r="C86" s="276"/>
      <c r="D86" s="167"/>
      <c r="E86" s="251"/>
      <c r="F86" s="291" t="s">
        <v>81</v>
      </c>
      <c r="G86" s="295"/>
      <c r="H86" s="167"/>
      <c r="I86" s="169"/>
      <c r="J86" s="169"/>
      <c r="K86" s="170"/>
      <c r="L86" s="171"/>
      <c r="M86" s="168"/>
      <c r="N86" s="172"/>
    </row>
    <row r="88" spans="1:14" ht="14.5" x14ac:dyDescent="0.3">
      <c r="H88" s="332" t="s">
        <v>181</v>
      </c>
      <c r="I88" s="333"/>
      <c r="J88" s="334" cm="1">
        <f t="array" ref="J88">SUM(J24:J82*0.15)</f>
        <v>21639.360000000001</v>
      </c>
    </row>
  </sheetData>
  <sheetProtection formatCells="0" formatColumns="0" formatRows="0" insertRows="0" insertHyperlinks="0" deleteRows="0"/>
  <mergeCells count="4">
    <mergeCell ref="H85:I85"/>
    <mergeCell ref="D17:G17"/>
    <mergeCell ref="H17:J17"/>
    <mergeCell ref="L17:N17"/>
  </mergeCells>
  <pageMargins left="0.25" right="0.25" top="0.75" bottom="0.75" header="0.3" footer="0.3"/>
  <pageSetup paperSize="8" scale="77" fitToHeight="0" orientation="landscape" r:id="rId1"/>
  <headerFooter>
    <oddHeader>&amp;C&amp;"Aptos"&amp;12&amp;KFF0000 OFFICIAL&amp;1#_x000D_</oddHead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713689-F9A5-4D5E-9373-6ABFE0A892E3}">
  <dimension ref="A1:C13"/>
  <sheetViews>
    <sheetView workbookViewId="0"/>
  </sheetViews>
  <sheetFormatPr defaultColWidth="8.7265625" defaultRowHeight="13" x14ac:dyDescent="0.3"/>
  <cols>
    <col min="1" max="1" width="34.7265625" style="305" customWidth="1"/>
    <col min="2" max="16384" width="8.7265625" style="305"/>
  </cols>
  <sheetData>
    <row r="1" spans="1:3" ht="14.5" x14ac:dyDescent="0.35">
      <c r="A1" s="309" t="s">
        <v>129</v>
      </c>
      <c r="B1" s="308" t="s">
        <v>130</v>
      </c>
    </row>
    <row r="2" spans="1:3" x14ac:dyDescent="0.3">
      <c r="A2" s="305" t="s">
        <v>148</v>
      </c>
    </row>
    <row r="3" spans="1:3" ht="26" customHeight="1" x14ac:dyDescent="0.3">
      <c r="A3" s="331" t="s">
        <v>117</v>
      </c>
      <c r="B3" s="331"/>
    </row>
    <row r="4" spans="1:3" x14ac:dyDescent="0.3">
      <c r="A4" s="306" t="s">
        <v>118</v>
      </c>
      <c r="B4" s="306" t="s">
        <v>119</v>
      </c>
      <c r="C4" s="306" t="s">
        <v>128</v>
      </c>
    </row>
    <row r="5" spans="1:3" x14ac:dyDescent="0.3">
      <c r="A5" s="310" t="s">
        <v>120</v>
      </c>
      <c r="B5" s="311">
        <v>20.329999999999998</v>
      </c>
    </row>
    <row r="6" spans="1:3" x14ac:dyDescent="0.3">
      <c r="A6" s="310" t="s">
        <v>121</v>
      </c>
      <c r="B6" s="311">
        <v>46.01</v>
      </c>
    </row>
    <row r="7" spans="1:3" x14ac:dyDescent="0.3">
      <c r="A7" s="310" t="s">
        <v>122</v>
      </c>
      <c r="B7" s="311">
        <v>56.02</v>
      </c>
    </row>
    <row r="8" spans="1:3" x14ac:dyDescent="0.3">
      <c r="A8" s="310" t="s">
        <v>123</v>
      </c>
      <c r="B8" s="311">
        <v>57.53</v>
      </c>
    </row>
    <row r="9" spans="1:3" x14ac:dyDescent="0.3">
      <c r="A9" s="310" t="s">
        <v>124</v>
      </c>
      <c r="B9" s="311">
        <v>53.82</v>
      </c>
    </row>
    <row r="10" spans="1:3" x14ac:dyDescent="0.3">
      <c r="A10" s="310" t="s">
        <v>125</v>
      </c>
      <c r="B10" s="311">
        <v>40.369999999999997</v>
      </c>
      <c r="C10" s="307"/>
    </row>
    <row r="11" spans="1:3" x14ac:dyDescent="0.3">
      <c r="A11" s="312" t="s">
        <v>126</v>
      </c>
      <c r="C11" s="311">
        <v>48.01</v>
      </c>
    </row>
    <row r="12" spans="1:3" x14ac:dyDescent="0.3">
      <c r="A12" s="312"/>
      <c r="C12" s="311"/>
    </row>
    <row r="13" spans="1:3" x14ac:dyDescent="0.3">
      <c r="A13" s="312" t="s">
        <v>131</v>
      </c>
      <c r="C13" s="313">
        <f>AVERAGE(B6:B10)</f>
        <v>50.75</v>
      </c>
    </row>
  </sheetData>
  <hyperlinks>
    <hyperlink ref="B1" r:id="rId1" xr:uid="{E52DB1C3-485F-43A0-98D0-B738C8644FBF}"/>
  </hyperlinks>
  <pageMargins left="0.7" right="0.7" top="0.75" bottom="0.75" header="0.3" footer="0.3"/>
  <headerFooter>
    <oddHeader>&amp;C&amp;"Aptos"&amp;12&amp;KFF0000 OFFICIAL&amp;1#_x000D_</odd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7</vt:i4>
      </vt:variant>
    </vt:vector>
  </HeadingPairs>
  <TitlesOfParts>
    <vt:vector size="7" baseType="lpstr">
      <vt:lpstr>Instructions</vt:lpstr>
      <vt:lpstr>2027</vt:lpstr>
      <vt:lpstr>2028</vt:lpstr>
      <vt:lpstr>2029</vt:lpstr>
      <vt:lpstr>TOTALS</vt:lpstr>
      <vt:lpstr>Worked Example</vt:lpstr>
      <vt:lpstr>Volunteering WA</vt:lpstr>
    </vt:vector>
  </TitlesOfParts>
  <Company>Department of Agriculture and Food Western Australia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2023 SNRMP Workplan</dc:title>
  <dc:creator>SNRMP</dc:creator>
  <cp:lastModifiedBy>Deb Slater-Lee</cp:lastModifiedBy>
  <cp:revision>1</cp:revision>
  <cp:lastPrinted>2020-11-30T06:42:31Z</cp:lastPrinted>
  <dcterms:created xsi:type="dcterms:W3CDTF">2015-08-19T05:19:16Z</dcterms:created>
  <dcterms:modified xsi:type="dcterms:W3CDTF">2026-03-06T08:28:33Z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8bcf83ea-a86c-44db-b904-16489f29f74e_Enabled">
    <vt:lpwstr>true</vt:lpwstr>
  </property>
  <property fmtid="{D5CDD505-2E9C-101B-9397-08002B2CF9AE}" pid="3" name="MSIP_Label_8bcf83ea-a86c-44db-b904-16489f29f74e_SetDate">
    <vt:lpwstr>2026-03-06T08:15:12Z</vt:lpwstr>
  </property>
  <property fmtid="{D5CDD505-2E9C-101B-9397-08002B2CF9AE}" pid="4" name="MSIP_Label_8bcf83ea-a86c-44db-b904-16489f29f74e_Method">
    <vt:lpwstr>Standard</vt:lpwstr>
  </property>
  <property fmtid="{D5CDD505-2E9C-101B-9397-08002B2CF9AE}" pid="5" name="MSIP_Label_8bcf83ea-a86c-44db-b904-16489f29f74e_Name">
    <vt:lpwstr>EIM Info Class OFFICIAL</vt:lpwstr>
  </property>
  <property fmtid="{D5CDD505-2E9C-101B-9397-08002B2CF9AE}" pid="6" name="MSIP_Label_8bcf83ea-a86c-44db-b904-16489f29f74e_SiteId">
    <vt:lpwstr>7b5e7ee6-2d23-4b9a-abaa-a0beeed2548e</vt:lpwstr>
  </property>
  <property fmtid="{D5CDD505-2E9C-101B-9397-08002B2CF9AE}" pid="7" name="MSIP_Label_8bcf83ea-a86c-44db-b904-16489f29f74e_ActionId">
    <vt:lpwstr>d5c29b65-7495-40bb-b519-253cacf5a2d9</vt:lpwstr>
  </property>
  <property fmtid="{D5CDD505-2E9C-101B-9397-08002B2CF9AE}" pid="8" name="MSIP_Label_8bcf83ea-a86c-44db-b904-16489f29f74e_ContentBits">
    <vt:lpwstr>1</vt:lpwstr>
  </property>
  <property fmtid="{D5CDD505-2E9C-101B-9397-08002B2CF9AE}" pid="9" name="MSIP_Label_8bcf83ea-a86c-44db-b904-16489f29f74e_Tag">
    <vt:lpwstr>10, 3, 0, 1</vt:lpwstr>
  </property>
</Properties>
</file>